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50" windowWidth="11505" windowHeight="6345" tabRatio="826" activeTab="4"/>
  </bookViews>
  <sheets>
    <sheet name="2016 İKİS TABLO ÖRNEK" sheetId="1" r:id="rId1"/>
    <sheet name="2017 İKİS TABLO DÜZENLENECEK" sheetId="2" r:id="rId2"/>
    <sheet name="TABLO-1 EĞİTİM -KÜLTÜR TAV TEK." sheetId="3" state="hidden" r:id="rId3"/>
    <sheet name=" YATIRIM TEKLİF TAB.KUR.ÖRNEK" sheetId="4" r:id="rId4"/>
    <sheet name="YATIRIRM TEKLİF TAB. KUR.DÜZENL" sheetId="5" r:id="rId5"/>
    <sheet name="TABLO-2 YAT.PRJ.LİS.TAVAN TEKLİ" sheetId="6" r:id="rId6"/>
    <sheet name="2017 YATIRIM İLAVE İHTİYAÇ" sheetId="7" r:id="rId7"/>
    <sheet name="2017-2019 PROJE BAZ.YAT.TEKLİFİ" sheetId="8" r:id="rId8"/>
    <sheet name="2017-2019 YATIRIM TEKLİFİ EKO" sheetId="9" r:id="rId9"/>
    <sheet name="TABLO-1 İCMAL ÖZET TAB.KURUM TE" sheetId="10" state="hidden" r:id="rId10"/>
    <sheet name="TABLO-2 YAT.PRJ.LİS.KURUM TEKLİ" sheetId="11" r:id="rId11"/>
    <sheet name="TABLO-4 YAT.PRJ.STR.PLN.-PER PR" sheetId="12" r:id="rId12"/>
    <sheet name="TABLO-5 YAT.ÖD.HARC.KURUM.TEK." sheetId="13" r:id="rId13"/>
    <sheet name="TABLO-7 PROJE İZLEME FORMU" sheetId="14" state="hidden" r:id="rId14"/>
    <sheet name="TABLO-10  MEVCUT TAŞIT LİSTESİ" sheetId="15" r:id="rId15"/>
    <sheet name="TABLO-11 TAŞIT ALIM LİS" sheetId="16" state="hidden" r:id="rId16"/>
    <sheet name="TABLO-12 KAMULAŞTIRMA" sheetId="17" state="hidden" r:id="rId17"/>
    <sheet name="TABLO-13 DEFLATÖR" sheetId="18" state="hidden" r:id="rId18"/>
    <sheet name="Sayfa1" sheetId="19" r:id="rId19"/>
  </sheets>
  <externalReferences>
    <externalReference r:id="rId22"/>
  </externalReferences>
  <definedNames>
    <definedName name="_xlnm.Print_Titles" localSheetId="6">'2017 YATIRIM İLAVE İHTİYAÇ'!$1:$6</definedName>
    <definedName name="_xlnm.Print_Titles" localSheetId="7">'2017-2019 PROJE BAZ.YAT.TEKLİFİ'!$1:$6</definedName>
    <definedName name="_xlnm.Print_Titles" localSheetId="8">'2017-2019 YATIRIM TEKLİFİ EKO'!$2:$3</definedName>
  </definedNames>
  <calcPr fullCalcOnLoad="1"/>
</workbook>
</file>

<file path=xl/sharedStrings.xml><?xml version="1.0" encoding="utf-8"?>
<sst xmlns="http://schemas.openxmlformats.org/spreadsheetml/2006/main" count="2545" uniqueCount="746">
  <si>
    <t>06.6</t>
  </si>
  <si>
    <t>MENKUL MALLARIN BÜYÜK ONARIM GİDERLERİ</t>
  </si>
  <si>
    <t>06.3</t>
  </si>
  <si>
    <t>GAYRİ MADDİ HAK ALIMLARI</t>
  </si>
  <si>
    <t>Diğer Mefruşatı Alımları</t>
  </si>
  <si>
    <t>"ÖZKAYNAK " bölümüne yatırım için kuruluşun dış proje kredisi dışındaki iç kaynaklardan karşıladığı dış harcama yazılacaktır.</t>
  </si>
  <si>
    <t>( 1 )</t>
  </si>
  <si>
    <t>( 2 )</t>
  </si>
  <si>
    <t>Yeni Proje</t>
  </si>
  <si>
    <t>06.9</t>
  </si>
  <si>
    <t>DİĞER SERMAYE GİDERLERİ</t>
  </si>
  <si>
    <t>İşyeri Makine ve Teçhizat Alımları</t>
  </si>
  <si>
    <t>BÜTÇE TAHMİNİ</t>
  </si>
  <si>
    <t>Fen Edebiyat Fakültesi Laboratuvarlarında Kullanılan Hammaddelerin Alımı</t>
  </si>
  <si>
    <t>Kimya Metalurji Fakültesi Laboratuvarlarında Kullanılan Hammaddelerin Alımı</t>
  </si>
  <si>
    <t>2012</t>
  </si>
  <si>
    <t>(107.000)</t>
  </si>
  <si>
    <t>(140.000)</t>
  </si>
  <si>
    <t>(333.000)</t>
  </si>
  <si>
    <t>MUHTELİF İŞLER</t>
  </si>
  <si>
    <t>A) ETÜD-PROJE İŞLERİ TOPLAMI</t>
  </si>
  <si>
    <t>B) DEVAM EDEN PROJELER TOPLAMI</t>
  </si>
  <si>
    <t>C) YENİ PROJELER TOPLAMI</t>
  </si>
  <si>
    <t>İstanbul</t>
  </si>
  <si>
    <t>1997H050240</t>
  </si>
  <si>
    <t>YILDIZ TEKNİK ÜNİVERSİTESİ</t>
  </si>
  <si>
    <t>GENEL TOPLAM</t>
  </si>
  <si>
    <t>Açık ve Kapalı Spor Tesisleri</t>
  </si>
  <si>
    <t>Telefon Makinası</t>
  </si>
  <si>
    <t>PROJE SAYISI</t>
  </si>
  <si>
    <t>ETÜD-PROJE İŞLERİ</t>
  </si>
  <si>
    <t>DEVAM EDEN PROJELER</t>
  </si>
  <si>
    <t>YENİ PROJELER</t>
  </si>
  <si>
    <t>SEKTÖRÜ / ALT SEKTÖR</t>
  </si>
  <si>
    <t>SEKTÖRÜ         : DİĞER KAMU HİZMETLERİ - TEKNOLOJİK ARAŞTIRMA</t>
  </si>
  <si>
    <t>Fax Cihazı</t>
  </si>
  <si>
    <t>Merkez Matbaa İçin Baskı Makinası Alımı</t>
  </si>
  <si>
    <t>Sekreter Tipi Koltuk</t>
  </si>
  <si>
    <t>Makam Koltuğu</t>
  </si>
  <si>
    <t>Misafir Koltuğu</t>
  </si>
  <si>
    <t>Konferans Salonu Koltuğu</t>
  </si>
  <si>
    <t>Atatürk Resmi</t>
  </si>
  <si>
    <t>Masa, Dolap, Sıra Gibi Malzeme Üretiminde Kullanılmak Üzere Muhtelif Marangoz Malzemesi Alımı</t>
  </si>
  <si>
    <t>Merkez Matbaanın Baskı İşlerinde ve Birimlerde Kullanılmak Üzere Muhtelif Kağıt Malzemesi Alımı</t>
  </si>
  <si>
    <t>Masa, Dolap, Sıra Gibi Malzeme Üretiminde Kullanılmak Üzere Muhtelif Demir Malzemesi Alımı</t>
  </si>
  <si>
    <t>Masa, Dolap, Sıra Gibi Malzeme Üretiminde Kullanılmak Üzere Muhtelif Hırdavat Malzemesi Alımı</t>
  </si>
  <si>
    <t>Baskı Makinası Toner ve Mürekkepleri</t>
  </si>
  <si>
    <t>Kalem</t>
  </si>
  <si>
    <t>Bilgisayar Alımı</t>
  </si>
  <si>
    <t>Notebook Alımı</t>
  </si>
  <si>
    <t>Switch Alımı</t>
  </si>
  <si>
    <t>Sunucu Sistemleri Alımı</t>
  </si>
  <si>
    <t>2008</t>
  </si>
  <si>
    <t>2011</t>
  </si>
  <si>
    <t>YER                 (İL ve İLÇE)</t>
  </si>
  <si>
    <t>İŞİN BAŞLAMA / BİTİŞ TARİHİ</t>
  </si>
  <si>
    <t>ÖZGELİR</t>
  </si>
  <si>
    <t>Öz Gelir</t>
  </si>
  <si>
    <t>SEKTÖRÜ         : EĞİTİM - YÜKSEKÖĞRETİM</t>
  </si>
  <si>
    <t>Türkçe Dilde Basılı Kitap Alımı</t>
  </si>
  <si>
    <t>Tahmini Fiziki Gerçekleşme</t>
  </si>
  <si>
    <t>Tutarı</t>
  </si>
  <si>
    <t>Miktarı</t>
  </si>
  <si>
    <t>Birimi</t>
  </si>
  <si>
    <t>EĞİTİM - YÜKSEKÖĞRETİM SEKTÖRÜ</t>
  </si>
  <si>
    <t>2006</t>
  </si>
  <si>
    <t>2007</t>
  </si>
  <si>
    <t>EĞİTİM - YÜKSEKÖĞRETİM</t>
  </si>
  <si>
    <r>
      <t xml:space="preserve">Bilimsel Araştırma Projeleri Yönetmeliğinin 11. maddesi gereği özel ödenek kaydedilen ödeneklerden </t>
    </r>
    <r>
      <rPr>
        <b/>
        <sz val="10"/>
        <rFont val="Arial Tur"/>
        <family val="0"/>
      </rPr>
      <t>(DÖSE)</t>
    </r>
    <r>
      <rPr>
        <sz val="10"/>
        <rFont val="Arial Tur"/>
        <family val="0"/>
      </rPr>
      <t xml:space="preserve"> karşılanacaktır.</t>
    </r>
  </si>
  <si>
    <t>Hazine Yardımı</t>
  </si>
  <si>
    <t>: EĞİTİM - YÜKSEKÖĞRETİM</t>
  </si>
  <si>
    <t>BÜTÇE YILI</t>
  </si>
  <si>
    <t>GELİR TÜRÜ</t>
  </si>
  <si>
    <t>BİRİM</t>
  </si>
  <si>
    <t>FONKS.</t>
  </si>
  <si>
    <t>İdari ve Mali İşler Dairesi</t>
  </si>
  <si>
    <t>Toplam</t>
  </si>
  <si>
    <t>06 SERMAYE GİDERLERİNİN DAĞILIMI</t>
  </si>
  <si>
    <t>PROJE ÖDENEĞİNİN TOPLAMI</t>
  </si>
  <si>
    <t>06 SERMAYE GİDERLERİ GENEL TOPLAMI</t>
  </si>
  <si>
    <t>İleri Araştırma.Mak-Teç</t>
  </si>
  <si>
    <t>Merkez ve Davutpaşa Kampusü Jenaratör Bakım ve Onarımı</t>
  </si>
  <si>
    <t>06.1.1 BÜRO VE İŞYERİ MEFRUŞAT ALIMLARI</t>
  </si>
  <si>
    <t>MAL, MALZEME VE HİZMET ALIM TEKLİFLERİNİN</t>
  </si>
  <si>
    <t>06.1.1 BÜRO VE İŞYERİ MEFRUŞAT ALIMLARI TOPLAMI</t>
  </si>
  <si>
    <t>06.1.2 BÜRO VE İŞYERİ MAKİNE TEÇHİZAT ALIMLARI TOPLAMI</t>
  </si>
  <si>
    <t xml:space="preserve">PROJE NO  </t>
  </si>
  <si>
    <t>PROJENİN İDARE STRATEJİK PLANI VE PERFORMANS PROGRAMINDA İLİŞKİLİ OLDUĞU</t>
  </si>
  <si>
    <t>(2) Bir yatırım projesi birden fazla stratejik amaç ve hedefle ilişkili olabilir. Bu durumda ilgili tüm amaç ve hedefler belirtilecektir.</t>
  </si>
  <si>
    <r>
      <t xml:space="preserve">AMAÇ </t>
    </r>
    <r>
      <rPr>
        <b/>
        <vertAlign val="superscript"/>
        <sz val="10"/>
        <rFont val="Arial"/>
        <family val="2"/>
      </rPr>
      <t>1,2</t>
    </r>
  </si>
  <si>
    <r>
      <t xml:space="preserve">HEDEF </t>
    </r>
    <r>
      <rPr>
        <b/>
        <vertAlign val="superscript"/>
        <sz val="10"/>
        <rFont val="Arial"/>
        <family val="2"/>
      </rPr>
      <t>1,2</t>
    </r>
  </si>
  <si>
    <r>
      <t xml:space="preserve">PERFORMANS HEDEFİ </t>
    </r>
    <r>
      <rPr>
        <b/>
        <vertAlign val="superscript"/>
        <sz val="10"/>
        <rFont val="Arial"/>
        <family val="2"/>
      </rPr>
      <t>1,2</t>
    </r>
  </si>
  <si>
    <t>KURULUŞ</t>
  </si>
  <si>
    <t>: YILDIZ TEKNİK ÜNİVERSİTESİ</t>
  </si>
  <si>
    <t>(225.000)</t>
  </si>
  <si>
    <t>SEKTÖRÜ         : EĞİTİM - BEDEN EĞİTİMİ VE SPOR</t>
  </si>
  <si>
    <t>(0)</t>
  </si>
  <si>
    <t>Bilgisayar Yazılımı Alımları (036/300 Program Alımı)</t>
  </si>
  <si>
    <t>06.3.3.01</t>
  </si>
  <si>
    <t>Lisans Alımları</t>
  </si>
  <si>
    <t>06.1.1.03</t>
  </si>
  <si>
    <t>Okul Mefruşatı Alımları</t>
  </si>
  <si>
    <t>09.6.0.07</t>
  </si>
  <si>
    <t>06.1.1.90</t>
  </si>
  <si>
    <t xml:space="preserve">Bilgisayar Alımları </t>
  </si>
  <si>
    <t>06.1.3 AVADANLIK ALIMLARI TOPLAMI</t>
  </si>
  <si>
    <t>06.1 MAMUL MAL ALIMLARI TOPLAMI</t>
  </si>
  <si>
    <t>06.2 MENKUL SERMAYE ÜRETİM GİDERLERİ</t>
  </si>
  <si>
    <t>06.2 MENKUL SERMAYE ÜRETİM GİDERLERİ TOPLAMI</t>
  </si>
  <si>
    <t>06.6 MENKUL MALLARIN BÜYÜK ONARIM GİDERLERİ</t>
  </si>
  <si>
    <t>06.6 MENKUL MALLARIN BÜYÜK ONARIM GİDERLERİ TOPLAMI</t>
  </si>
  <si>
    <t>06.9 DİĞER SERMAYE GİDERLERİ</t>
  </si>
  <si>
    <t>06.9 DİĞER SERMAYE GİDERLERİ TOPLAMI</t>
  </si>
  <si>
    <t>06.3 GAYRİ MADDİ HAK ALIMLARI</t>
  </si>
  <si>
    <t>06.1.6 YAYIN ALIMLARI VE YAPIMLARI</t>
  </si>
  <si>
    <t>06.1.6 YAYIN ALIMLARI VE YAPIMLARI TOPLAMI</t>
  </si>
  <si>
    <r>
      <t xml:space="preserve">YATIRIM TEKLİFLERİ TABLOSU </t>
    </r>
    <r>
      <rPr>
        <b/>
        <sz val="14"/>
        <color indexed="10"/>
        <rFont val="Arial Tur"/>
        <family val="0"/>
      </rPr>
      <t>(KURUM TEKLİFİ)</t>
    </r>
  </si>
  <si>
    <t>38.10.02.04</t>
  </si>
  <si>
    <t>09.4.1.00</t>
  </si>
  <si>
    <t>06.1.1.01</t>
  </si>
  <si>
    <t>Büro Mefruşatı Alımları</t>
  </si>
  <si>
    <t>06.1.2.01</t>
  </si>
  <si>
    <t>Büro Makinaları Alımları (Asgari Değerin Üzerinde)</t>
  </si>
  <si>
    <t>06.1.2.04</t>
  </si>
  <si>
    <t>Laboratuar Cihazı Alımları (600 Mak.Teç.Alm.)</t>
  </si>
  <si>
    <t>06.1.2.05</t>
  </si>
  <si>
    <t>06.1.2.90</t>
  </si>
  <si>
    <t>06.1.3.02</t>
  </si>
  <si>
    <t>Atölye Gereçleri Alımları</t>
  </si>
  <si>
    <t>TAVAN TEKLİFİ</t>
  </si>
  <si>
    <t>KURUM TEKLİFİ</t>
  </si>
  <si>
    <t>İLAVE ÖDENEK İHTİYACI</t>
  </si>
  <si>
    <t>06.2.2.01</t>
  </si>
  <si>
    <t>Hammadde Alımları</t>
  </si>
  <si>
    <t>06.2.5.01</t>
  </si>
  <si>
    <t>Kereste ve Kereste Ürünleri  Alımları</t>
  </si>
  <si>
    <t>06.2.6.01</t>
  </si>
  <si>
    <t>Kağıt ve Kağıt Ürünleri  Alımları</t>
  </si>
  <si>
    <t>06.2.8.01</t>
  </si>
  <si>
    <t>Metal Ürün Alımları</t>
  </si>
  <si>
    <t>06.2.9.01</t>
  </si>
  <si>
    <t>Diğer Alımlar</t>
  </si>
  <si>
    <t>06.6.7.01</t>
  </si>
  <si>
    <t>06.1.2.02</t>
  </si>
  <si>
    <t>06.3.1.01</t>
  </si>
  <si>
    <t>2013</t>
  </si>
  <si>
    <t>06.9.9.01</t>
  </si>
  <si>
    <t>Diğer Sermaye Giderleri</t>
  </si>
  <si>
    <t>SEKTÖR</t>
  </si>
  <si>
    <t>PROJE SAHİBİ KURULUŞ</t>
  </si>
  <si>
    <t>PROJENİN;</t>
  </si>
  <si>
    <t>ADI</t>
  </si>
  <si>
    <t>NUMARASI</t>
  </si>
  <si>
    <t>YERİ</t>
  </si>
  <si>
    <t>KARAKTERİSTİĞİ</t>
  </si>
  <si>
    <t>YATIRIM TEKLİFLERİYLE YAPILMASI PLANLANAN</t>
  </si>
  <si>
    <t xml:space="preserve"> </t>
  </si>
  <si>
    <t>2009</t>
  </si>
  <si>
    <t>2010</t>
  </si>
  <si>
    <t>BÜTÇE KANUNU</t>
  </si>
  <si>
    <t>İDARİ VE MALİ İŞLER DAİRESİ BAŞKANLIĞI</t>
  </si>
  <si>
    <t>06.1</t>
  </si>
  <si>
    <t>MAMUL MAL ALIMLARI</t>
  </si>
  <si>
    <t>06.2</t>
  </si>
  <si>
    <t>MENKUL SERMAYE ÜRETİM GİDERLERİ</t>
  </si>
  <si>
    <t>08.2.0.00</t>
  </si>
  <si>
    <t>06.1.6.01</t>
  </si>
  <si>
    <t>YILDIZ TEKNİK ÜNİVERSİTESİ KAMULAŞTIRMA</t>
  </si>
  <si>
    <t>NOT:</t>
  </si>
  <si>
    <t>GENEL TOPLAM (2011 + 2012 + 2013)</t>
  </si>
  <si>
    <t>Diğer Makine Teçhizat Alımları (600 Mak.Teç.Alm.)</t>
  </si>
  <si>
    <t>Müteahhitlik Hizmetleri (MakTeç.B.Onarım Giderleri)</t>
  </si>
  <si>
    <t>Bilgisayar Alımları (036 /600 Mak Teç.Alm.)</t>
  </si>
  <si>
    <r>
      <t xml:space="preserve">MUHTELİF İŞLER </t>
    </r>
    <r>
      <rPr>
        <b/>
        <sz val="11"/>
        <color indexed="10"/>
        <rFont val="Arial Tur"/>
        <family val="0"/>
      </rPr>
      <t>(Makine ve Teç.Alımı-Bilgi Teknolojileri-Yayın Alımı-Taşıt Alımı)</t>
    </r>
  </si>
  <si>
    <t>- Makine ve Teçhizat Alımı</t>
  </si>
  <si>
    <t>- Bilgi Teknolojileri</t>
  </si>
  <si>
    <t>- Yayın Alımı</t>
  </si>
  <si>
    <t>Yazıcı</t>
  </si>
  <si>
    <t>Mecut Eski Model Taşıt Araçlarının Büyük Bakım ve Onarımı</t>
  </si>
  <si>
    <t>Scanner</t>
  </si>
  <si>
    <t>Muhtelif Fakülte Yazılımları</t>
  </si>
  <si>
    <t>Satınalma Programı Lisans Güncelleme</t>
  </si>
  <si>
    <t>Microsoft Lisans Bedeli</t>
  </si>
  <si>
    <t>SPSS Lisans Bedeli</t>
  </si>
  <si>
    <t>: EĞİTİM - BEDEN EĞİTİMİ VE SPOR</t>
  </si>
  <si>
    <t>YENİ PROJE</t>
  </si>
  <si>
    <t>BAŞLAMA / BİTİŞ TARİHİ</t>
  </si>
  <si>
    <t>KAMULAŞTIRMA</t>
  </si>
  <si>
    <t>06.1 MAMUL MAL ALIMLARI</t>
  </si>
  <si>
    <t xml:space="preserve">EKONOMİK KODLARI </t>
  </si>
  <si>
    <t>AÇIKLAMASI</t>
  </si>
  <si>
    <t>06.1.2 BÜRO VE İŞYERİ MAKİNE TEÇHİZAT ALIMLARI</t>
  </si>
  <si>
    <t>06.1.3 AVADANLIK ALIMLARI</t>
  </si>
  <si>
    <t>ÜNİVERSİTE TOPLAMI</t>
  </si>
  <si>
    <t>HAZİNE YARDIMI</t>
  </si>
  <si>
    <t>Makine ve Teçhizat Alımı</t>
  </si>
  <si>
    <t>Bilgi Teknolojileri</t>
  </si>
  <si>
    <t>PROJE SAHİBİ : YILDIZ TEKNİK ÜNİVERSİTESİ</t>
  </si>
  <si>
    <t>PROJE TUTARI</t>
  </si>
  <si>
    <t>TOPLAM</t>
  </si>
  <si>
    <t>PROJE NO</t>
  </si>
  <si>
    <t>PROJE ADI</t>
  </si>
  <si>
    <t>KARAKTERİSTİK</t>
  </si>
  <si>
    <t>DIŞ</t>
  </si>
  <si>
    <t>AÇIKLAMALAR</t>
  </si>
  <si>
    <t>TUTARI</t>
  </si>
  <si>
    <t>FİNANSMAN KAYNAĞI / (T) CETVELİ SIRA NO</t>
  </si>
  <si>
    <t>(TAŞITIN CİNSİ / KULLANIM YERİ)</t>
  </si>
  <si>
    <t>Adet</t>
  </si>
  <si>
    <t>Muhtelif İşler</t>
  </si>
  <si>
    <t>Merkezi Araştırma Laboratuarı</t>
  </si>
  <si>
    <t>2014</t>
  </si>
  <si>
    <r>
      <t xml:space="preserve">YENİ PROJE </t>
    </r>
    <r>
      <rPr>
        <b/>
        <sz val="10"/>
        <rFont val="Arial Tur"/>
        <family val="0"/>
      </rPr>
      <t>MUHTELİF İŞLER</t>
    </r>
  </si>
  <si>
    <t>(203.000)</t>
  </si>
  <si>
    <t>2010K120410</t>
  </si>
  <si>
    <t>2014 YATIRIM TEKLİFİNİN</t>
  </si>
  <si>
    <t>2013 Yılı Fiyatlarıyla, Bin TL.</t>
  </si>
  <si>
    <t xml:space="preserve">EĞİTİM - YÜKSEKÖĞRETİM </t>
  </si>
  <si>
    <t>Müze Tefrişatı Projesi</t>
  </si>
  <si>
    <t>Müze Tefrişatı</t>
  </si>
  <si>
    <t>EĞİTİM - KÜLTÜR SEKTÖRÜ</t>
  </si>
  <si>
    <t>2015</t>
  </si>
  <si>
    <t>MÜZE TEFRİŞATI PROJESİ</t>
  </si>
  <si>
    <t>EĞİTİM - KÜLTÜR</t>
  </si>
  <si>
    <t xml:space="preserve">Diğer Makine Teçhizat Alımları </t>
  </si>
  <si>
    <t>06.1.7.02</t>
  </si>
  <si>
    <t>Tablo-Heykel Yapım, Alım ve Onarımları</t>
  </si>
  <si>
    <t>Eski Eser Alım ve Onarımları</t>
  </si>
  <si>
    <t>Diğer Kültür Varlığı Yapım, Alım ve Korunması Giderleri</t>
  </si>
  <si>
    <t>06.1.7.03</t>
  </si>
  <si>
    <t>06.1.7.90</t>
  </si>
  <si>
    <t>(466.000)</t>
  </si>
  <si>
    <t>MÜZE TEFRİŞATI</t>
  </si>
  <si>
    <t>SEKTÖRÜ         : EĞİTİM - KÜLTÜR</t>
  </si>
  <si>
    <t xml:space="preserve"> B.Onr.+Rest.+Tad.+Teş.+Mak. Teçh.</t>
  </si>
  <si>
    <t>2015 YATIRIM TEKLİFİNİN</t>
  </si>
  <si>
    <r>
      <t xml:space="preserve">Muhtelif İşler </t>
    </r>
    <r>
      <rPr>
        <b/>
        <sz val="10"/>
        <color indexed="12"/>
        <rFont val="Arial Tur"/>
        <family val="0"/>
      </rPr>
      <t>(Makine ve Teçhizat Alımı-Yayın Alımı-Bilgi Teknolojileri-Taşıt Alımı)</t>
    </r>
  </si>
  <si>
    <t>Makine Teçh. + Bakım Onr. + Bil. Don. + Yaz. Alty. + Küt. Yay. Al. + Taşıt</t>
  </si>
  <si>
    <t>06.1.1.01                                Büro Mefruşatı Alımları</t>
  </si>
  <si>
    <t>06.1.1.02                            İşyeri Mefruşatı Alımları</t>
  </si>
  <si>
    <t>06.1.1.03                                           Okul Mefruşatı Alımları</t>
  </si>
  <si>
    <t>06.1.1.04                            Hastane  Mefruşatı Alımları</t>
  </si>
  <si>
    <t>06.1.1.05                                       Sosyal Tesis Mefruşatı Alımları</t>
  </si>
  <si>
    <t>06.1.1.90                                       Diğer Mefruşat Alımları</t>
  </si>
  <si>
    <t>06.1.2.01                                Büro Makineleri Alımları</t>
  </si>
  <si>
    <t>06.1.2.02                            Bilgisayar Alımları</t>
  </si>
  <si>
    <t>06.1.2.03                                           Tıbbi Cihaz Alımları</t>
  </si>
  <si>
    <t>06.1.2.04                            Labaratuar Cihazı Alımları</t>
  </si>
  <si>
    <t>06.1.2.05                                       İşyeri Makine Teçhizat Alımları</t>
  </si>
  <si>
    <t>06.1.2.90                                       Diğer Makine Teçhizat Alımları</t>
  </si>
  <si>
    <t>06.1.3.01                                Tamir Bakım Aletleri Alımları</t>
  </si>
  <si>
    <t>06.1.3.02                            Atölye Gereçleri Alımları</t>
  </si>
  <si>
    <t>06.1.3.03                                           Tıbbi Gereçler Alımları</t>
  </si>
  <si>
    <t>06.1.3.04                            Labaratuar Gereçleri Alımları</t>
  </si>
  <si>
    <t>06.1.3.05                                       Ziraai Gereç Alımları</t>
  </si>
  <si>
    <t>06.1.3.90                                       Diğer Avadanlık Alımları</t>
  </si>
  <si>
    <t>06.1.5 İŞ MAKİNESİ ALIMLARI</t>
  </si>
  <si>
    <t xml:space="preserve">06.1.5.01                                 Sabit İş Makineleri  Alımları                </t>
  </si>
  <si>
    <t>06.1.5.30                             Hareketli İş Makinesi Alımları</t>
  </si>
  <si>
    <t>06.1.5 İŞ MAKİNESİ ALIMLARI TOPLAMI</t>
  </si>
  <si>
    <t>06.1.6.01                                Basılı Yayın Alımları ve Yapımları</t>
  </si>
  <si>
    <t>06.1.6.02                            El Yazması Alımları ve Yapımları</t>
  </si>
  <si>
    <t>06.1.6.03                                          Elektronik Ortamda Yayın Alımları ve Yapımları</t>
  </si>
  <si>
    <t>06.1.6.04                            Görüntülü Yayın Alımları ve Yapımları</t>
  </si>
  <si>
    <t>06.1.6.90                                       Diğer Yayın Alımları ve Yapımları</t>
  </si>
  <si>
    <t>06.2.2.01                                Hammadde Alımları</t>
  </si>
  <si>
    <t xml:space="preserve">06.2.5.01                                        Kereste ve kereste Ürünleri Alımları </t>
  </si>
  <si>
    <t xml:space="preserve">06.2.6.01                                        Kağıt ve Kağıt Ürünleri Alımları </t>
  </si>
  <si>
    <t xml:space="preserve">06.2.7.01                                        Kimyevi Madde İle Kauçuk ve Plastik Ürün Alımları </t>
  </si>
  <si>
    <t>06.2.8.01                                       Metal Ürün Alımları</t>
  </si>
  <si>
    <t>06.2.9.01                            Diğer Alımlar</t>
  </si>
  <si>
    <t>06.3.1.01                                Bilgisayar Yazılım Alımları</t>
  </si>
  <si>
    <t>06.3.2.01                           Harita Alımları</t>
  </si>
  <si>
    <t>06.3.2.02                                          Plan Proje Alımları</t>
  </si>
  <si>
    <t>06.3.3.01                            Lisans Alımları</t>
  </si>
  <si>
    <t>06.3.4.01                                Patent Alımları</t>
  </si>
  <si>
    <t>06.3.9.01                           Diğer Fikri Hak Alımları</t>
  </si>
  <si>
    <t>06.6.7.01                                Müteahhitlik Hizmetleri</t>
  </si>
  <si>
    <t>06.6.9.01                           Diğer Giderler</t>
  </si>
  <si>
    <t>06.9.9.01                           Diğer Sermaye Giderleri</t>
  </si>
  <si>
    <r>
      <t>Talep edilen</t>
    </r>
    <r>
      <rPr>
        <b/>
        <sz val="10"/>
        <color indexed="10"/>
        <rFont val="Arial Tur"/>
        <family val="0"/>
      </rPr>
      <t xml:space="preserve"> taşıtlar hibe ile karşılanacak</t>
    </r>
    <r>
      <rPr>
        <b/>
        <sz val="10"/>
        <rFont val="Arial Tur"/>
        <family val="0"/>
      </rPr>
      <t xml:space="preserve"> olup, toplama dahil edilmemiştir.</t>
    </r>
  </si>
  <si>
    <t>06.1.7 KÜLTÜR VARLIĞI YAPIMLARI ALIMLARI VE KORUNMASI GİDERLERİ TOPLAMI</t>
  </si>
  <si>
    <t xml:space="preserve">06.1.7 KÜLTÜR VARLIĞI YAPIMLARI ALIMLARI VE KORUNMASI GİDERLERİ </t>
  </si>
  <si>
    <t xml:space="preserve">06.1.7.02                                Tablo-Heykel Yapım, Alım ve Onarımları
</t>
  </si>
  <si>
    <t xml:space="preserve">06.1.7.03                            Eski Eser Alım ve Onarımları
</t>
  </si>
  <si>
    <t xml:space="preserve">06.1.7.90                   Diğer Kültür Varlığı Yapım, Alım ve Korunması Giderleri
</t>
  </si>
  <si>
    <t>2011 Yılı Fiyatlarıyla, Bin TL.</t>
  </si>
  <si>
    <t>: EĞİTİM - KÜLTÜR</t>
  </si>
  <si>
    <t xml:space="preserve">2011K120410 </t>
  </si>
  <si>
    <t>: DKH-TEKNOLOJİK ARAŞTIRMA</t>
  </si>
  <si>
    <t>TABLO-7 : PROJE İZLEME FORMU</t>
  </si>
  <si>
    <t xml:space="preserve">SEKTÖR                            </t>
  </si>
  <si>
    <t xml:space="preserve">PROJE SAHİBİ KURULUŞ </t>
  </si>
  <si>
    <t xml:space="preserve">                    YERİ</t>
  </si>
  <si>
    <t>İSTANBUL / BEŞİKTAŞ - ESENLER - ŞİŞLİ</t>
  </si>
  <si>
    <t>BAŞLAMA/BİTİŞ TARİHİ</t>
  </si>
  <si>
    <t>YATIRIMIN YILLAR İTİBARİYLE GELİŞİMİ</t>
  </si>
  <si>
    <t>(Cari Fiyatlarla, Bin TL.)</t>
  </si>
  <si>
    <t>YILLAR</t>
  </si>
  <si>
    <t>PROGRAM ÖDENEĞİ</t>
  </si>
  <si>
    <t>REVİZE ÖDENEK</t>
  </si>
  <si>
    <t>HARCAMA</t>
  </si>
  <si>
    <t>PROGRAMA GİRİŞ YILI</t>
  </si>
  <si>
    <t>GERÇEKLEŞME YÜZDESİ (*)</t>
  </si>
  <si>
    <t>TABLO-10: TAŞIT  LİSTESİ (*)</t>
  </si>
  <si>
    <t>SEKTÖR  : EĞİTİM</t>
  </si>
  <si>
    <t>EĞİTİM</t>
  </si>
  <si>
    <t>KURULUŞ: YILDIZ TEKNİK ÜNİVERSİTESİ</t>
  </si>
  <si>
    <t>SIRA NO</t>
  </si>
  <si>
    <t>TAŞITIN CİNSİ</t>
  </si>
  <si>
    <t>MEVCUT</t>
  </si>
  <si>
    <t>TALEP EDİLEN</t>
  </si>
  <si>
    <t>ADET</t>
  </si>
  <si>
    <t>MODELİ</t>
  </si>
  <si>
    <t>T2</t>
  </si>
  <si>
    <t>Binek otomobil</t>
  </si>
  <si>
    <t xml:space="preserve">Bütçe </t>
  </si>
  <si>
    <t>Hibe</t>
  </si>
  <si>
    <t>T5</t>
  </si>
  <si>
    <t>Minibüs (Sürücü dahil en fazla 15 kişilik)</t>
  </si>
  <si>
    <t>Fon</t>
  </si>
  <si>
    <t>T7</t>
  </si>
  <si>
    <t>Pick-up (Kamyonet, şöför dahil 3 veya 6 kişilik)</t>
  </si>
  <si>
    <t xml:space="preserve">Fon </t>
  </si>
  <si>
    <t>T9</t>
  </si>
  <si>
    <t>Panel</t>
  </si>
  <si>
    <t>T10</t>
  </si>
  <si>
    <t>Midibüs (Sürücü dahil en fazla 26 kişilik)</t>
  </si>
  <si>
    <t>T11-a</t>
  </si>
  <si>
    <t>Otobüs (Sürücü dahil en az 27, en fazla 40 kişilik)</t>
  </si>
  <si>
    <t>T11-b</t>
  </si>
  <si>
    <t>Otobüs (Sürücü dahil en az 41 kişilik)</t>
  </si>
  <si>
    <t>Ambulans (Tıbbi donanımlı)</t>
  </si>
  <si>
    <t>MEVCUT TAŞITLAR TOPLAMI</t>
  </si>
  <si>
    <t>HİBE KARŞILIĞI ALINACAK ARAÇLAR</t>
  </si>
  <si>
    <t>TALEP EDİLEN ARAÇ TOPLAMI</t>
  </si>
  <si>
    <t>Sıra No</t>
  </si>
  <si>
    <t>Taşıtın Cinsi</t>
  </si>
  <si>
    <t>2-</t>
  </si>
  <si>
    <t>3-</t>
  </si>
  <si>
    <t>Station-Wagon</t>
  </si>
  <si>
    <t>4-</t>
  </si>
  <si>
    <t>Arazi binek (En az 4, en fazla 8 kişilik)</t>
  </si>
  <si>
    <t>5-</t>
  </si>
  <si>
    <t>6-</t>
  </si>
  <si>
    <t>Kaptıkaçtı (Arazi hizmetleri için)</t>
  </si>
  <si>
    <t>7-</t>
  </si>
  <si>
    <t>8-</t>
  </si>
  <si>
    <t>9-</t>
  </si>
  <si>
    <t>10-</t>
  </si>
  <si>
    <t>11-a</t>
  </si>
  <si>
    <t>11-b</t>
  </si>
  <si>
    <t>12-</t>
  </si>
  <si>
    <t>Kamyon (Şasi-kabin tam yüklü ağırlığı en az 3.501 Kg)</t>
  </si>
  <si>
    <t>13-</t>
  </si>
  <si>
    <t>Kamyon (Şasi-kabin tam yüklü ağırlığı en az 12.000 Kg)</t>
  </si>
  <si>
    <t>14-</t>
  </si>
  <si>
    <t>Kamyon (Şasi-kabin tam yüklü ağırlığı en az 17.000 Kg)</t>
  </si>
  <si>
    <t>15-</t>
  </si>
  <si>
    <t>16-</t>
  </si>
  <si>
    <t>Ambulans (Arazi hizmetleri için)</t>
  </si>
  <si>
    <t>17-</t>
  </si>
  <si>
    <t>Pick-up (Kamyonet, cenaze arabası yapılmak üzere)</t>
  </si>
  <si>
    <t>18-</t>
  </si>
  <si>
    <t>Motorsiklet (En fazla 600 cc.lik)</t>
  </si>
  <si>
    <t>19-</t>
  </si>
  <si>
    <t>Motorsiklet (En az 601 cc.lik)</t>
  </si>
  <si>
    <t>20-</t>
  </si>
  <si>
    <t>Bisiklet</t>
  </si>
  <si>
    <t>21-a</t>
  </si>
  <si>
    <t>Güvenlik önlemli binek otomobil (Cinsi ve fiyatı Maliye Bakanlığınca belirlenir.)</t>
  </si>
  <si>
    <t>21-b</t>
  </si>
  <si>
    <t>Güvenlik önlemli servis taşıtı (Cinsi ve fiyatı Maliye Bakanlığınca belirlenir.)</t>
  </si>
  <si>
    <t>22-</t>
  </si>
  <si>
    <t>Diğer taşıtlar (Cinsi ve fiyatı Maliye Bakanlığınca belirlenir.)</t>
  </si>
  <si>
    <t xml:space="preserve">           2- Bu cetvelde belirlenen azami satın alma bedelleri, her türlü vergi öncesi bedellerdir. </t>
  </si>
  <si>
    <t xml:space="preserve">           4- Cumhurbaşkanlığı tarafından edinilecek 21-a, 21-b ve 22 sıra nolu taşıtların cinsi ve fiyatı Cumhurbaşkanlığı Genel Sekreterliğince belirlenir. </t>
  </si>
  <si>
    <t>Tablo-12: KAMULAŞTIRMA HARCAMALARININ PROJE BAZINDA DAĞILIMI</t>
  </si>
  <si>
    <t xml:space="preserve"> KURULUŞ</t>
  </si>
  <si>
    <t>YER                                     (İL VE İLÇE)</t>
  </si>
  <si>
    <t>KAMULAŞTIRMA TOPLAMI</t>
  </si>
  <si>
    <t>2009 SONUNA KADAR TAHMİNİ KÜMÜLATİF  KAMULAŞTIRMA HARCAMASI</t>
  </si>
  <si>
    <t>KAMULAŞTIRMA TEKLİFİ</t>
  </si>
  <si>
    <t>(KURULUŞ )  TOPLAMI</t>
  </si>
  <si>
    <t xml:space="preserve">  DEVAM  EDEN PROJELER </t>
  </si>
  <si>
    <t xml:space="preserve">  YENİ PROJELER </t>
  </si>
  <si>
    <r>
      <t>( 1 )</t>
    </r>
    <r>
      <rPr>
        <b/>
        <sz val="10"/>
        <rFont val="Arial"/>
        <family val="2"/>
      </rPr>
      <t xml:space="preserve"> Esenler Belediyesinin Davutpaşa Kampusümüzün etrafına yapmış olduğu yol nedeniyle, zorunlu olarak yol hizasında güvenlik duvarı yaptırılmış, kurumumuz adına açılan davalardan sahibi önceden belli olmayan arsaların güvenlik duvarı içerisinde kaldığı anlaşılmıştır. Kişi ve kurumlar tarafından arsa bedellerinin mahkeme yolu ile tahsili durumunda; mahkemenin süresine bağlı olarak faiz, mahkeme ve icra masrafları, avukatlık ücretleri gibi masraflarla birlikte ödenmesi gereken bedel kamulaştırma bedelinin çok üzerinde oluşmaktadır. Bu nedenle arsa bedellerinin talep edilmesi halinde, dava konusu olmadan kişi ve kurumlarla uzlaşma yoluna gidebilmek amacıyla kamulaştırılabilmesi için teklif edilmiştir.</t>
    </r>
  </si>
  <si>
    <r>
      <t>( 2 ) Yıldız Teknik Üniversitesinin Kamulaştırma Ödeneği</t>
    </r>
    <r>
      <rPr>
        <b/>
        <sz val="10"/>
        <rFont val="Arial Tur"/>
        <family val="2"/>
      </rPr>
      <t xml:space="preserve">; Tablo-12'de tavan rakamları içerisinde kalınmak suretiyle </t>
    </r>
    <r>
      <rPr>
        <b/>
        <sz val="10"/>
        <color indexed="10"/>
        <rFont val="Arial Tur"/>
        <family val="0"/>
      </rPr>
      <t>2010 yılı için 10.- TL., 2011 yılı için 10.- TL., 2012 yılı için 10.- TL.</t>
    </r>
    <r>
      <rPr>
        <b/>
        <sz val="10"/>
        <rFont val="Arial Tur"/>
        <family val="2"/>
      </rPr>
      <t xml:space="preserve"> olarak teklif edilmiş olup, Tablo-1 ve Tablo-2 de </t>
    </r>
    <r>
      <rPr>
        <b/>
        <sz val="10"/>
        <color indexed="10"/>
        <rFont val="Arial Tur"/>
        <family val="0"/>
      </rPr>
      <t>gösterilmemiştir</t>
    </r>
    <r>
      <rPr>
        <b/>
        <sz val="10"/>
        <rFont val="Arial Tur"/>
        <family val="2"/>
      </rPr>
      <t>.</t>
    </r>
  </si>
  <si>
    <t>SEKTÖRLER</t>
  </si>
  <si>
    <t>DIŞ PARA DEFLATÖRÜ</t>
  </si>
  <si>
    <t>TARIM</t>
  </si>
  <si>
    <t>MADENCİLİK</t>
  </si>
  <si>
    <t>İMALAT</t>
  </si>
  <si>
    <t>ENERJİ</t>
  </si>
  <si>
    <t>ULAŞTIRMA</t>
  </si>
  <si>
    <t>TURİZM</t>
  </si>
  <si>
    <t>KONUT</t>
  </si>
  <si>
    <t>SAĞLIK</t>
  </si>
  <si>
    <t>D. HİZMETLER</t>
  </si>
  <si>
    <t>Açıklama :</t>
  </si>
  <si>
    <t>2. Kamu sabit sermaye yatırım deflatörleri sektördeki toplam(bina, makine-teçhizat) yatırım harcamaları içindir.</t>
  </si>
  <si>
    <t>Basılı yayın Alımları ve Yapımları</t>
  </si>
  <si>
    <t>06.1.3.05</t>
  </si>
  <si>
    <t>Zirai Gereç Alımları</t>
  </si>
  <si>
    <t>38.10.09.04</t>
  </si>
  <si>
    <t>Mobilya Takımı</t>
  </si>
  <si>
    <t>Perde</t>
  </si>
  <si>
    <t>Yazı Tahtası</t>
  </si>
  <si>
    <t>Öğrenci Sırası</t>
  </si>
  <si>
    <t>Arşiv Dolabı</t>
  </si>
  <si>
    <t>Sandalye</t>
  </si>
  <si>
    <t>Akıllı Tahta</t>
  </si>
  <si>
    <t xml:space="preserve">Fotokopi </t>
  </si>
  <si>
    <t>Telefon Santrali</t>
  </si>
  <si>
    <t>Evrak İmha Makinası</t>
  </si>
  <si>
    <t>Server Alımı</t>
  </si>
  <si>
    <t>Kablosuz Erişim Cihazı Alımı</t>
  </si>
  <si>
    <t>Sanat Tasarım Fakültesi için Muhtelif Laboratuvar Cihazı</t>
  </si>
  <si>
    <t>Kimya Metalurji Fakültesi için Muhtelif Laboratuvar Cihazı</t>
  </si>
  <si>
    <t>Elektrik Elektronik Fak. için Muhtelif Laboratuvar Cihazı</t>
  </si>
  <si>
    <t>Fen Edebiyat Fakültesi için Muhtelif Laboratuvar Cihazı</t>
  </si>
  <si>
    <t>Gemi İnşaatı Fakültesi için Muhtelif Laboratuvar Cihazı</t>
  </si>
  <si>
    <t>Makine Fakültesi için Muhtelif Laboratuvar Cihazı</t>
  </si>
  <si>
    <t>İnşaat Fakültesi için Muhtelif Laboratuvar Cihazı</t>
  </si>
  <si>
    <t>Mimarlık Fakültesi için Muhtelif Malzeme Alımı</t>
  </si>
  <si>
    <t>İktisat Fakültesi için Muhtelif Malzeme Alımı</t>
  </si>
  <si>
    <t>Eğitim Fakültesi için Muhtelif Malzeme Alımı</t>
  </si>
  <si>
    <t xml:space="preserve">Barkovizyon </t>
  </si>
  <si>
    <t>Barkovizyon Perdesi</t>
  </si>
  <si>
    <t xml:space="preserve">Klima Salon Tipi </t>
  </si>
  <si>
    <t xml:space="preserve">Klima Duvar Tipi </t>
  </si>
  <si>
    <t>Ses ve Işık Sistemi</t>
  </si>
  <si>
    <t>Muhtelif Cihaz (Demirbaş Alımı)</t>
  </si>
  <si>
    <t>Jenaratör Alımı</t>
  </si>
  <si>
    <t>Yangın Alarm Sistemi</t>
  </si>
  <si>
    <t>Kamera Sistemi</t>
  </si>
  <si>
    <t>Tamir Araç Gereçleri</t>
  </si>
  <si>
    <t>Bahçe Malzemesi Gereçleri</t>
  </si>
  <si>
    <t>BAP Yazılımı</t>
  </si>
  <si>
    <t>İDA-A3</t>
  </si>
  <si>
    <t>İDA-A3H6</t>
  </si>
  <si>
    <t>PH6- Akademik ve idari personelimizin ve öğrencilerimizin sportif faaliyetlerini daha etkin olarak üniversite içinde gerçekleştirebilmeleri için davutpaşa kampüsüne bir statyum yapmak.</t>
  </si>
  <si>
    <t>2013 DEFL</t>
  </si>
  <si>
    <t>PROJE NO.</t>
  </si>
  <si>
    <t>BÜTÇE TÜRÜ</t>
  </si>
  <si>
    <t>EK ÖDENEK</t>
  </si>
  <si>
    <t>EKLENEN</t>
  </si>
  <si>
    <t>AKTARMA</t>
  </si>
  <si>
    <t>LİKİD KARŞILIĞI</t>
  </si>
  <si>
    <t>AKREDİTİF ARTIĞI</t>
  </si>
  <si>
    <t>DÜŞÜLEN</t>
  </si>
  <si>
    <t>İLK 6 AY KESİN</t>
  </si>
  <si>
    <t>YIL SONU TAHMİNİ</t>
  </si>
  <si>
    <t>2009 Yılı Fiyatlarıyla, Bin TL.</t>
  </si>
  <si>
    <r>
      <t xml:space="preserve">2009 YILI ÖDENEĞİ </t>
    </r>
    <r>
      <rPr>
        <b/>
        <sz val="10"/>
        <color indexed="10"/>
        <rFont val="Arial Tur"/>
        <family val="0"/>
      </rPr>
      <t>(1)</t>
    </r>
  </si>
  <si>
    <r>
      <t xml:space="preserve">2009 YILI REVİZE ÖDENEĞİ </t>
    </r>
    <r>
      <rPr>
        <b/>
        <sz val="10"/>
        <color indexed="10"/>
        <rFont val="Arial Tur"/>
        <family val="0"/>
      </rPr>
      <t>(1)</t>
    </r>
  </si>
  <si>
    <r>
      <t xml:space="preserve">2009 YILI HARCAMA (KESİN) </t>
    </r>
    <r>
      <rPr>
        <b/>
        <sz val="10"/>
        <color indexed="10"/>
        <rFont val="Arial Tur"/>
        <family val="0"/>
      </rPr>
      <t>(1)</t>
    </r>
  </si>
  <si>
    <t>YIL SONU KESİN HARCAMA</t>
  </si>
  <si>
    <t>2011 YILI PROGRAM ÖDENEĞİ</t>
  </si>
  <si>
    <t>2011 YILI REVİZE ÖDENEĞİ</t>
  </si>
  <si>
    <t xml:space="preserve">Muhtelif İşler </t>
  </si>
  <si>
    <t>SEKTÖRÜ         : EĞİTİM-KÜLTÜR</t>
  </si>
  <si>
    <t>ARŞ-A1</t>
  </si>
  <si>
    <t>ARŞ-A1H1</t>
  </si>
  <si>
    <t>Hibe (Üniversite Hizmetlerinde Kullanılacak)</t>
  </si>
  <si>
    <t>2016</t>
  </si>
  <si>
    <t>2014 Yılı Fiyatlarıyla, Bin TL.</t>
  </si>
  <si>
    <t>2016 YATIRIM TEKLİFİ</t>
  </si>
  <si>
    <t>2012H040230</t>
  </si>
  <si>
    <t>GENEL TOPLAM (2014-2016)</t>
  </si>
  <si>
    <t>2016 YATIRIM TEKLİFİNİN</t>
  </si>
  <si>
    <t>2013 YILI PROGRAM ÖDENEĞİ</t>
  </si>
  <si>
    <t>2013 YILI REVİZE ÖDENEĞİ</t>
  </si>
  <si>
    <t xml:space="preserve">Merkez Laboratuvarı için Muhtelif Laboratuvar Cihazı </t>
  </si>
  <si>
    <t>Adobe Lisans Bedeli</t>
  </si>
  <si>
    <t xml:space="preserve"> 2014 Yılı Fiyatlarıyla, Bin TL</t>
  </si>
  <si>
    <t>Cari Fiyatlarla, TL</t>
  </si>
  <si>
    <t>1-a (*)</t>
  </si>
  <si>
    <t>1-b (**)</t>
  </si>
  <si>
    <t>Pick-up (Kamyonet, şoför dahil 3 veya 6 kişilik)</t>
  </si>
  <si>
    <t>Pick-up (Kamyonet, arazi hizmetleri için şoför dahil 3 veya 6 kişilik)</t>
  </si>
  <si>
    <t>B. Onr. + Tad. + Rest. + Tan.+ Teş.+Mak.Teçh.</t>
  </si>
  <si>
    <r>
      <t xml:space="preserve">Muhtelif İşler </t>
    </r>
    <r>
      <rPr>
        <b/>
        <sz val="12"/>
        <color indexed="10"/>
        <rFont val="Arial Tur"/>
        <family val="0"/>
      </rPr>
      <t>( 2 )</t>
    </r>
  </si>
  <si>
    <t xml:space="preserve">     a) 2014'de Bitenler</t>
  </si>
  <si>
    <t xml:space="preserve">     b) 2014'den Sonraya Kalanlar</t>
  </si>
  <si>
    <r>
      <t>İleri Arş+Mak.Teçh.+ İnş.</t>
    </r>
    <r>
      <rPr>
        <sz val="12"/>
        <color indexed="10"/>
        <rFont val="Arial Tur"/>
        <family val="0"/>
      </rPr>
      <t>(6000 m</t>
    </r>
    <r>
      <rPr>
        <vertAlign val="superscript"/>
        <sz val="12"/>
        <color indexed="10"/>
        <rFont val="Arial Tur"/>
        <family val="0"/>
      </rPr>
      <t>2</t>
    </r>
    <r>
      <rPr>
        <sz val="12"/>
        <color indexed="10"/>
        <rFont val="Arial Tur"/>
        <family val="0"/>
      </rPr>
      <t>)</t>
    </r>
  </si>
  <si>
    <r>
      <t xml:space="preserve">Rektörlük Bilimsel Araştırma Projeleri </t>
    </r>
    <r>
      <rPr>
        <b/>
        <sz val="12"/>
        <color indexed="10"/>
        <rFont val="Arial Tur"/>
        <family val="0"/>
      </rPr>
      <t>( 1 )</t>
    </r>
  </si>
  <si>
    <t>2017 YILI YATIRIM TEKLİFİ (Toplam)</t>
  </si>
  <si>
    <t>2015 Yılı Fiyatlarıyla, Bin TL.</t>
  </si>
  <si>
    <t>2017 YATIRIM TEKLİFİ</t>
  </si>
  <si>
    <r>
      <t xml:space="preserve">TABLO-2: YATIRIM PROJELERİ LİSTESİ (2015 - 2017) </t>
    </r>
    <r>
      <rPr>
        <b/>
        <sz val="14"/>
        <color indexed="10"/>
        <rFont val="Arial Tur"/>
        <family val="0"/>
      </rPr>
      <t>(TAVAN TEKLİFİ)</t>
    </r>
  </si>
  <si>
    <t xml:space="preserve">     a) 2015'de Bitenler</t>
  </si>
  <si>
    <t xml:space="preserve">     b) 2015'den Sonraya Kalanlar</t>
  </si>
  <si>
    <t>GENEL TOPLAM (2015-2017)</t>
  </si>
  <si>
    <t>4734 sayılı Kamu İhale Kanunu kapsamında sari ihalesi yapılan projeler ve 2015-2017 döneminde bu projeler için taahhüt edilen ödemeler dipnot ile belirtilecektir.</t>
  </si>
  <si>
    <t>2015-2015</t>
  </si>
  <si>
    <t>2011-2017</t>
  </si>
  <si>
    <t>2017</t>
  </si>
  <si>
    <t>TAV AN TEKLİFİ</t>
  </si>
  <si>
    <r>
      <rPr>
        <b/>
        <sz val="10"/>
        <color indexed="10"/>
        <rFont val="Arial Tur"/>
        <family val="0"/>
      </rPr>
      <t xml:space="preserve">YENİ PROJE </t>
    </r>
    <r>
      <rPr>
        <b/>
        <sz val="10"/>
        <rFont val="Arial Tur"/>
        <family val="0"/>
      </rPr>
      <t>MÜZE TEFRİŞATI</t>
    </r>
  </si>
  <si>
    <r>
      <t xml:space="preserve">- Taşıt Alımı </t>
    </r>
    <r>
      <rPr>
        <sz val="11"/>
        <color indexed="10"/>
        <rFont val="Arial Tur"/>
        <family val="0"/>
      </rPr>
      <t>yurtiçi hibe olarak karşılanacak</t>
    </r>
    <r>
      <rPr>
        <sz val="11"/>
        <rFont val="Arial Tur"/>
        <family val="0"/>
      </rPr>
      <t xml:space="preserve"> olup, </t>
    </r>
    <r>
      <rPr>
        <sz val="11"/>
        <color indexed="10"/>
        <rFont val="Arial Tur"/>
        <family val="0"/>
      </rPr>
      <t>toplama dahil değildir</t>
    </r>
    <r>
      <rPr>
        <sz val="11"/>
        <rFont val="Arial Tur"/>
        <family val="0"/>
      </rPr>
      <t>.)</t>
    </r>
  </si>
  <si>
    <t>2014-2017</t>
  </si>
  <si>
    <t>İnşaat (Koşuyolları ve Tribünler Suni Çim Futbol sahası)</t>
  </si>
  <si>
    <t>Not:  2014 Yılında Projenin tamamlanabilmesi için 2.442.TL. ek ödenek talebinde bulunuldu  Kalkınma Bakanlığından .</t>
  </si>
  <si>
    <t>2017 YATIRIM TEKLİFİNİN</t>
  </si>
  <si>
    <t>Mobil İmza Yazılımı</t>
  </si>
  <si>
    <t>T-2</t>
  </si>
  <si>
    <t>GENEL TOPLAM (2013 + 2014 + 2015)</t>
  </si>
  <si>
    <t>TAVAN  TEKLİFİ</t>
  </si>
  <si>
    <r>
      <t>YILDIZ TEKNİK ÜNİVERSİTESİ 2015-2017 YILI YATIRIM PROGRAMI</t>
    </r>
    <r>
      <rPr>
        <b/>
        <sz val="12"/>
        <color indexed="10"/>
        <rFont val="Arial Tur"/>
        <family val="0"/>
      </rPr>
      <t xml:space="preserve"> (KURUM TEKLİFİ)</t>
    </r>
  </si>
  <si>
    <t xml:space="preserve">hazine </t>
  </si>
  <si>
    <t>488,0</t>
  </si>
  <si>
    <t>(120)</t>
  </si>
  <si>
    <t>Tablo- 4:   2015 YILI YATIRIM PROJELERİNİN STRATEJİK PLAN VE PERFORMANS PROGRAMI İLE İLİŞKİSİ</t>
  </si>
  <si>
    <t>(1) 2015 yılı yatırım projelerinin stratejik plan ve 2015 yılı performans programında yer alan ilgili amaç, hedef ve performans hedefi numaraları/kodları gösterilecektir.</t>
  </si>
  <si>
    <t>2014 YILI PROGRAM ÖDENEĞİ</t>
  </si>
  <si>
    <t>2014 YILI REVİZE ÖDENEĞİ</t>
  </si>
  <si>
    <t>2014H030940</t>
  </si>
  <si>
    <t>T02</t>
  </si>
  <si>
    <t>Binek Otomobil</t>
  </si>
  <si>
    <t>2015 YILI YATIRIM PROGRAMINA TEKLİF EDİLECEK PROJE BİLGİLERİ</t>
  </si>
  <si>
    <t>No</t>
  </si>
  <si>
    <t>İstenilen Bilgi</t>
  </si>
  <si>
    <t>Doldurulacak Alan</t>
  </si>
  <si>
    <t>I. GENEL BİLGİLER</t>
  </si>
  <si>
    <t>Proje Adı</t>
  </si>
  <si>
    <t>Yatırım Kategorisi</t>
  </si>
  <si>
    <t>Seçenekler</t>
  </si>
  <si>
    <t>Seçilen</t>
  </si>
  <si>
    <t>Kamu Yatırım Programında Yer Alan Proje</t>
  </si>
  <si>
    <t>Özel Amaçlı Merkezi Programlardan (Köydes)</t>
  </si>
  <si>
    <t>Tamamı Yereldeki İdari Birimlerin Kaynaklarından</t>
  </si>
  <si>
    <t>Teşvik Belgeli Özel Sektör Yatırımı</t>
  </si>
  <si>
    <t>Uluslararası Kuruluşlardan (Dünya Bankası)</t>
  </si>
  <si>
    <t>Vatandaş - Devlet İşbirliği Kapsamında Yapılan</t>
  </si>
  <si>
    <t>Proje Uygulayıcısı Kuruluş Türü</t>
  </si>
  <si>
    <t>Üniversiteler</t>
  </si>
  <si>
    <t>Proje Uygulayıcısı Kuruluş</t>
  </si>
  <si>
    <t>Projenin Durumu</t>
  </si>
  <si>
    <t>Devam Eden Proje</t>
  </si>
  <si>
    <t>Proje No</t>
  </si>
  <si>
    <t>Proje Yeri</t>
  </si>
  <si>
    <t>(Birden Fazla Seçebilirsiniz)</t>
  </si>
  <si>
    <t>Beşiktaş</t>
  </si>
  <si>
    <t>Esenler</t>
  </si>
  <si>
    <t>Kadıköy</t>
  </si>
  <si>
    <t>Şişli</t>
  </si>
  <si>
    <t>Fatih</t>
  </si>
  <si>
    <t>Proje Türü</t>
  </si>
  <si>
    <t>Altyapı, Çevre Düzenlemesi</t>
  </si>
  <si>
    <t>Araştırma Geliştirme</t>
  </si>
  <si>
    <t xml:space="preserve">Bakım, Onarım, Tadilat </t>
  </si>
  <si>
    <t>Diğer</t>
  </si>
  <si>
    <t>Donanım, Yazılım</t>
  </si>
  <si>
    <t>Etüd Proje</t>
  </si>
  <si>
    <t>Hizmet Alımı</t>
  </si>
  <si>
    <t>İnşaat, Yapım</t>
  </si>
  <si>
    <t>Makine ve Teçhizat, Donatım</t>
  </si>
  <si>
    <t>Mal Alımı</t>
  </si>
  <si>
    <t>Proje Fikrinin Geliştirimesinde Uygulanan Yöntem</t>
  </si>
  <si>
    <t>İhtiyaç Analizi</t>
  </si>
  <si>
    <t>Olanak/Fırsat Etüdü</t>
  </si>
  <si>
    <t>Soru Analizi</t>
  </si>
  <si>
    <t>Fizibilitesi Varsa İşaretleyiniz</t>
  </si>
  <si>
    <t>Yok.</t>
  </si>
  <si>
    <t>II. UYGULAMA BİLGİLERİ</t>
  </si>
  <si>
    <t>Proje Özeti</t>
  </si>
  <si>
    <t>Projenin Önem Düzeyi</t>
  </si>
  <si>
    <t>1. Derece (Acil)</t>
  </si>
  <si>
    <t>2. Derece (Zorunlu)</t>
  </si>
  <si>
    <t>3. Derece (Faydalı)</t>
  </si>
  <si>
    <t>Projenin Tamamlanma Düzeyi</t>
  </si>
  <si>
    <t>1. Başlanmayan</t>
  </si>
  <si>
    <t>2. İhale Aşamasında</t>
  </si>
  <si>
    <t>3. Devam Eden (%1-25)</t>
  </si>
  <si>
    <t>4. Devam Eden (%26-50)</t>
  </si>
  <si>
    <t>5. Devam Eden (%51-75)</t>
  </si>
  <si>
    <t>6. Devam Eden (%76-99)</t>
  </si>
  <si>
    <t>7. Biten</t>
  </si>
  <si>
    <t>Projenin Süresi (Ay)</t>
  </si>
  <si>
    <t>12 Ay</t>
  </si>
  <si>
    <t>Projenin Başlama Tarihi</t>
  </si>
  <si>
    <t>Projenin Bitiş Tarihi</t>
  </si>
  <si>
    <t>III. MALİ BİLGİLERİ</t>
  </si>
  <si>
    <t>Toplam Proje Tutarı (TL.)</t>
  </si>
  <si>
    <t>Merkezi Bütçe (TL.)</t>
  </si>
  <si>
    <t>İç Kredi (TL.)</t>
  </si>
  <si>
    <t>Dış Kredi (TL.)</t>
  </si>
  <si>
    <t>Öz Kaynak (TL.)</t>
  </si>
  <si>
    <t>Hibe (TL.)</t>
  </si>
  <si>
    <t>Önceki Yıllar Toplam Harcama Tutarı (TL.)</t>
  </si>
  <si>
    <t>2016 Yılı Proje Teklif Tutarı (TL.)</t>
  </si>
  <si>
    <t>2017 Yılı Proje Teklif Tutarı (TL.)</t>
  </si>
  <si>
    <t>Gelişme Ekseni</t>
  </si>
  <si>
    <t>2.2.1. NİTELİKLİ İNSAN, GÜÇLÜ TOPLUM</t>
  </si>
  <si>
    <t>Alt Gelişme Ekseni</t>
  </si>
  <si>
    <t>Politik Önceliği</t>
  </si>
  <si>
    <t>Tedbirler</t>
  </si>
  <si>
    <t>V. DİĞER BİLGİLERİ</t>
  </si>
  <si>
    <t>İlişkili Olduğu Bölgesel Plan</t>
  </si>
  <si>
    <t>Doğu Anadolu Projesi</t>
  </si>
  <si>
    <t>Doğu Karadeniz Bölgesel Gelişme Planı</t>
  </si>
  <si>
    <t>İlgisi Yoktur</t>
  </si>
  <si>
    <t>Yeşilırmak Havza Gelişim Projesi</t>
  </si>
  <si>
    <t>Zonguldak, Bartın Karabük Bölgesel Gelişim Projesi</t>
  </si>
  <si>
    <t>Sektörü</t>
  </si>
  <si>
    <t>Diğer Kamu Hizmetleri</t>
  </si>
  <si>
    <t>Eğitim</t>
  </si>
  <si>
    <t>Enerji</t>
  </si>
  <si>
    <t>Haberleşme</t>
  </si>
  <si>
    <t>İmalat</t>
  </si>
  <si>
    <t>Konut</t>
  </si>
  <si>
    <t>Kültür</t>
  </si>
  <si>
    <t>Madencilik</t>
  </si>
  <si>
    <t>Sağlık</t>
  </si>
  <si>
    <t>Tarım</t>
  </si>
  <si>
    <t>Turizm</t>
  </si>
  <si>
    <t>Ulaştırma</t>
  </si>
  <si>
    <t>Diğer Kamu Hizmetleri Sektörü</t>
  </si>
  <si>
    <t>Belediye Hizmetleri</t>
  </si>
  <si>
    <t>Çevre</t>
  </si>
  <si>
    <t>Esnaf, Sanat ve K.Sanayi</t>
  </si>
  <si>
    <t>Genel İdare</t>
  </si>
  <si>
    <t>Güvenlik Hizmetleri</t>
  </si>
  <si>
    <t>Harita-Tapu-Kadastro</t>
  </si>
  <si>
    <t>İçme Suyu</t>
  </si>
  <si>
    <t>Kanalizasyon</t>
  </si>
  <si>
    <t>Kırsal Alan Planlaması</t>
  </si>
  <si>
    <t>Sosyal Hizmetler ve Yardımlar</t>
  </si>
  <si>
    <t>Teknolojik Araştırma</t>
  </si>
  <si>
    <t>Ticaret Hizmetleri</t>
  </si>
  <si>
    <t>Yerleşme-Şehirleşme</t>
  </si>
  <si>
    <t>Hedef Kitlesi</t>
  </si>
  <si>
    <t>Yıldız Teknik Üniversitesinin Akademik ve İdari Personelleri ile Öğrencileri.</t>
  </si>
  <si>
    <t>Yıllık Potansiyel Yaralanıcı Sayısı</t>
  </si>
  <si>
    <t>Ekonomik Ömrü (Yıl)</t>
  </si>
  <si>
    <t>10 Yıl</t>
  </si>
  <si>
    <r>
      <t>NOT:</t>
    </r>
    <r>
      <rPr>
        <b/>
        <sz val="10"/>
        <color indexed="12"/>
        <rFont val="Arial Tur"/>
        <family val="0"/>
      </rPr>
      <t xml:space="preserve"> Bu tablo her yatırım proje numarası olan projeler için ayrı ayrı doldurulacaktır.</t>
    </r>
  </si>
  <si>
    <t>Muhtelif İşler Projesi ( Makine Teçhizat Alımı   Bilgisyar Program Yayın ve Taşıt Alımları</t>
  </si>
  <si>
    <t>NOT:  2013 Yılındfa  T-15  Listesinde bulunan Tıbbı Donanımlı Ambulans   2014 Yılında T=5  Minibüse çevrilmiştir.T-5 Minibüs sayımız 6 iken 7 olmuştur.</t>
  </si>
  <si>
    <t>Müze  Tefrişatı  Projesi</t>
  </si>
  <si>
    <t>TAVAN TEKLİF</t>
  </si>
  <si>
    <t>Üniversite dış kaynaklardan alınan Araştırma Projelerinin (SANTEZ, TÜBİTAK, DPT vb.) artırılmasını sağlamak.</t>
  </si>
  <si>
    <t>Disiplinlerarası yeni bir bölüm, fakülte veya araştırma enstitüsü kurmak</t>
  </si>
  <si>
    <t>2012 - 2017</t>
  </si>
  <si>
    <t>Tablo-11:  2015-2017 DÖNEMİ TAHMİNİ TAŞIT ALIM BEDELLERİ LİSTESİ</t>
  </si>
  <si>
    <t>Minibüs (Sürücü dahil en fazla 17 kişilik)</t>
  </si>
  <si>
    <r>
      <t>(</t>
    </r>
    <r>
      <rPr>
        <b/>
        <sz val="12"/>
        <color indexed="8"/>
        <rFont val="Times New Roman"/>
        <family val="1"/>
      </rPr>
      <t>*</t>
    </r>
    <r>
      <rPr>
        <sz val="12"/>
        <color indexed="8"/>
        <rFont val="Times New Roman"/>
        <family val="1"/>
      </rPr>
      <t xml:space="preserve">) </t>
    </r>
    <r>
      <rPr>
        <i/>
        <sz val="12"/>
        <color indexed="8"/>
        <rFont val="Times New Roman"/>
        <family val="1"/>
      </rPr>
      <t xml:space="preserve"> 237 sayılı Taşıt Kanununa ekli (1) sayılı cetvelde yer alan Makamlar ile Devlet Protokol Hizmetlerinde kullanılmak üzere Dışişleri Bakanlığınca satın alınacak taşıtlar için.</t>
    </r>
  </si>
  <si>
    <r>
      <t>(</t>
    </r>
    <r>
      <rPr>
        <b/>
        <sz val="12"/>
        <color indexed="8"/>
        <rFont val="Times New Roman"/>
        <family val="1"/>
      </rPr>
      <t>**</t>
    </r>
    <r>
      <rPr>
        <sz val="12"/>
        <color indexed="8"/>
        <rFont val="Times New Roman"/>
        <family val="1"/>
      </rPr>
      <t>)</t>
    </r>
    <r>
      <rPr>
        <i/>
        <sz val="12"/>
        <color indexed="8"/>
        <rFont val="Times New Roman"/>
        <family val="1"/>
      </rPr>
      <t xml:space="preserve"> 237 sayılı Taşıt Kanununa ekli (1) sayılı cetvelde yer alan ilk üç sıradaki Makamlar için.</t>
    </r>
  </si>
  <si>
    <r>
      <t>NOT</t>
    </r>
    <r>
      <rPr>
        <i/>
        <sz val="12"/>
        <color indexed="8"/>
        <rFont val="Times New Roman"/>
        <family val="1"/>
      </rPr>
      <t>: 1- Bu cetvelde gösterilen azami fiyatlarda değişiklik yapmaya, bu bedelleri belirli makam ve hizmetler için farklı miktarlarda tespit etmeye Maliye Bakanı yetkilidir.</t>
    </r>
  </si>
  <si>
    <r>
      <t xml:space="preserve">           3- İdarelerin edinebilecekleri taşıtları gösterir cetvellerde yer alan taşıtların cinslerini, </t>
    </r>
    <r>
      <rPr>
        <i/>
        <sz val="12"/>
        <rFont val="Times New Roman"/>
        <family val="1"/>
      </rPr>
      <t>Kalkınma Bakanlığının</t>
    </r>
    <r>
      <rPr>
        <i/>
        <sz val="12"/>
        <color indexed="8"/>
        <rFont val="Times New Roman"/>
        <family val="1"/>
      </rPr>
      <t xml:space="preserve"> uygun görüşü üzerine değiştirmeye Maliye Bakanlığı yetkilidir. </t>
    </r>
  </si>
  <si>
    <t xml:space="preserve">           5-237 sayılı Taşıt Kanununun 10 uncu maddesinin 9 uncu fıkrası gereğince mübadele yoluyla satın alınacak taşıt sayısı, Milli Savunma Bakanlığı için 40 adedi,</t>
  </si>
  <si>
    <t xml:space="preserve">              Jandarma Genel Komutanlığı için 10 adedi ve Sahil Güvenlik Komutanlığı için 5 adedi geçemez.</t>
  </si>
  <si>
    <t>Tablo-13:  KAMU SABİT SERMAYE YATIRIM VE DIŞ PARA DEFLATÖRLERİ (2015=1,0000000)</t>
  </si>
  <si>
    <t>1. Proje hangi sektörde yer alıyorsa o sektöre ait yatırım deflatörü kullanılacak, cari yıl fiyatlarıyla olan harcamalar ilgili yılın deflatörüne bölünerek 2015 yılı fiyatlarına dönüştürülecektir.</t>
  </si>
  <si>
    <t>3. Cari fiyatlarla olan dış para harcamaları (TL cinsinden), ilgili yılın dış para deflatörüne bölünerek 2015 yılı fiyatlarına dönüştürülecektir.</t>
  </si>
  <si>
    <r>
      <t xml:space="preserve">4. 2015 yılı kur değeri olarak </t>
    </r>
    <r>
      <rPr>
        <b/>
        <u val="single"/>
        <sz val="12"/>
        <rFont val="Arial"/>
        <family val="2"/>
      </rPr>
      <t>1 ABD Doları =  2,2154 TL</t>
    </r>
    <r>
      <rPr>
        <u val="single"/>
        <sz val="12"/>
        <rFont val="Arial"/>
        <family val="2"/>
      </rPr>
      <t xml:space="preserve"> </t>
    </r>
    <r>
      <rPr>
        <sz val="12"/>
        <rFont val="Arial"/>
        <family val="2"/>
      </rPr>
      <t>alınacaktır (</t>
    </r>
    <r>
      <rPr>
        <b/>
        <sz val="12"/>
        <rFont val="Arial"/>
        <family val="2"/>
      </rPr>
      <t xml:space="preserve">2016 yılı için 1 ABD Doları = 2,2824 TL, 2017 yılı için 1 ABD Doları=2,3506 TL olarak dikkate alınacaktır.) </t>
    </r>
  </si>
  <si>
    <t>IV. 2015 YILI PROGRAM BİLGİLERİ (2015 Yılı Program Metnine www.stg.yildiz.edu.tr Adresinde Duyurularda Bulabilirsiniz)</t>
  </si>
  <si>
    <t>2018 Yılı Proje Teklif Tutarı (TL.)</t>
  </si>
  <si>
    <t>2016 YILI YATIRIM PROGRAMINA TEKLİF EDİLECEK PROJE BİLGİLERİ</t>
  </si>
  <si>
    <r>
      <t xml:space="preserve">TABLO-1: 2016 - 2018 DÖNEMİ YATIRIM TEKLİFLERİ ÖZET TABLOSU </t>
    </r>
    <r>
      <rPr>
        <b/>
        <sz val="14"/>
        <color indexed="10"/>
        <rFont val="Arial Tur"/>
        <family val="0"/>
      </rPr>
      <t>(TAVAN TEKLİFİ)</t>
    </r>
  </si>
  <si>
    <t>2016 Yılı Fiyatlarıyla, Bin TL.</t>
  </si>
  <si>
    <t>2015 SONUNA KADAR TAHMİNİ KÜMÜLATİF HARCAMA</t>
  </si>
  <si>
    <t>2016 YILI YATIRIM TEKLİFİ</t>
  </si>
  <si>
    <t>2018 YILI YATIRIM TEKLİFİ (Toplam)</t>
  </si>
  <si>
    <t xml:space="preserve">Muhtelif İşler Projesi </t>
  </si>
  <si>
    <t>(   )</t>
  </si>
  <si>
    <t>(    )</t>
  </si>
  <si>
    <t>(     )</t>
  </si>
  <si>
    <t>2016-2016</t>
  </si>
  <si>
    <t>2018 YATIRIM TEKLİFİ</t>
  </si>
  <si>
    <t>2016, Yılı Fiyatlarıyla, Bin TL.</t>
  </si>
  <si>
    <t>4734 sayılı Kamu İhale Kanunu kapsamında sari ihalesi yapılan projeler ve 2016-2018 döneminde bu projeler için taahhüt edilen ödemeler dipnot ile belirtilecektir.</t>
  </si>
  <si>
    <t xml:space="preserve">     a) 2016'de Bitenler</t>
  </si>
  <si>
    <t xml:space="preserve">     b) 2016'den Sonraya Kalanlar</t>
  </si>
  <si>
    <t>2012-2018</t>
  </si>
  <si>
    <t>2018 YATIRIM TEKLİFİNİN</t>
  </si>
  <si>
    <t>2018</t>
  </si>
  <si>
    <t xml:space="preserve"> SKS(Özgelir)</t>
  </si>
  <si>
    <t>Öz Gelir(sks)</t>
  </si>
  <si>
    <t>Öz Gelir (sks)</t>
  </si>
  <si>
    <t>()</t>
  </si>
  <si>
    <t>(</t>
  </si>
  <si>
    <t>Tablo- 4:   2016 YILI YATIRIM PROJELERİNİN STRATEJİK PLAN VE PERFORMANS PROGRAMI İLE İLİŞKİSİ</t>
  </si>
  <si>
    <t>(1) 2016 yılı yatırım projelerinin stratejik plan ve 2016 yılı performans programında yer alan ilgili amaç, hedef ve performans hedefi numaraları/kodları gösterilecektir.</t>
  </si>
  <si>
    <t>TABLO-5: 2014 VE 2015 YILLARI YATIRIM ÖDENEK VE HARCAMALARI</t>
  </si>
  <si>
    <t>2015 YILI REVİZE ÖDENEĞİ</t>
  </si>
  <si>
    <t>2015 YILI PROGRAM ÖDENEĞİ</t>
  </si>
  <si>
    <t>NOT: Strateji Geliştirme Daire Başkanlığı  Hazırlayacak</t>
  </si>
  <si>
    <r>
      <t xml:space="preserve">TABLO-1: 2016 - 2018 DÖNEMİ YATIRIM TEKLİFLERİ ÖZET TABLOSU </t>
    </r>
    <r>
      <rPr>
        <b/>
        <sz val="12"/>
        <color indexed="10"/>
        <rFont val="Arial Tur"/>
        <family val="0"/>
      </rPr>
      <t>(KURUM TEKLİFİ)</t>
    </r>
  </si>
  <si>
    <t>Mak. Teçh. + Bkm. Onr. + Bil. Don. Yaz. Alty. +Taşıt</t>
  </si>
  <si>
    <t xml:space="preserve">* (2)  Taşıt Alımı </t>
  </si>
  <si>
    <t>2016YATIRIM TEKLİFLERİNİN İLAVE ÖDENEK İHTİYAÇ TABLOSU</t>
  </si>
  <si>
    <r>
      <t xml:space="preserve">YILDIZ TEKNİK ÜNİVERSİTESİ 2016 - 2018 YATIRIM TEKLİFLERİ </t>
    </r>
    <r>
      <rPr>
        <b/>
        <sz val="14"/>
        <color indexed="10"/>
        <rFont val="Arial"/>
        <family val="2"/>
      </rPr>
      <t>(KURUM TEKLİFİ)</t>
    </r>
  </si>
  <si>
    <t xml:space="preserve">(Makine ve Teçhizat Alımı) - (Bilgi Teknolojileri) - </t>
  </si>
  <si>
    <t>YILSONU KESİN HARCAMA</t>
  </si>
  <si>
    <t xml:space="preserve">Muhtelif İşler Projesi ( Makine Teçhizat Alımı   Bilgisyar Program ve Taşıt Alımları  </t>
  </si>
  <si>
    <r>
      <t>Muhtelif İşler Projesi kapsamında Üniversitemizin Fakülte, Enstitü, Yüksekokulları ile İdari Birimlerinin ihtiyacı olan; ses ve ışık sistemi, güvenlik kamerası sistemleri, büro, misafir, makam ve konferans salonu koltukları, yazı tahtası, akıllı tahta, öğrenci sırası, sandalye, perde, arşiv dolabı, Atatürk Resmi, fotokopi, yazıcı, scanner, faks, telefon makine ve santralleri, evrak imha makinesi, projeksiyon cihazı, projeksiyon perdesi, muhtelif laboratuvar cihazları, salon ve duvar tipi klimalar, merkez matbaa için baskı makinaları, muhtelif  laboratuvarlarda kullanılan hammaddeler, masa, dolap, sıra gibi malzeme üretiminde kullanılmak üzere muhtelif marangoz malzemeleri, merkez matbaanın baskı işlerinde ve birimlerde kullanılmak üzere muhtelif kağıt malzemeleri, masa, dolap, sıra gibi malzeme üretiminde kullanılmak üzere muhtelif demir ve hırdavat malzemeleri, baskı makinelerinin toner ve mürekkeplerinin alımları, jenaratör, yangın alarm sistemi, konteyner, tamir işleri için avadanlık malzeme, bahçe malzemesi gereçleri, Türkçe dilde basılı kitap ve muhtelif demirbaş cihaz alımları yapılması planlanmaktadır. Ayrıca mevcut eski model taşıt araçlarının büyük bakım ve onarımlarının yapılması, jenaratör bakım onarımları planlanmaktadır. Üniversitemizin Fakülte, Enstitü, Yüksekokulları ile İdari Birimlerinin ihtiyacı olan; bilgisayar, notebook, switch, server, kablosuz erişim ve sunucu sistemleri alımları, muhtelif fakülte, BAP, evrak takip, mobil imza yazılımlarının alınması, satınalma programı lisans güncellenmesinin yapılması, microsoft, adobe ve SPSS lisans bedellerinin ödenmesi planlanmaktadır</t>
    </r>
    <r>
      <rPr>
        <b/>
        <sz val="12"/>
        <rFont val="Times New Roman"/>
        <family val="1"/>
      </rPr>
      <t xml:space="preserve"> </t>
    </r>
    <r>
      <rPr>
        <b/>
        <i/>
        <sz val="12"/>
        <rFont val="Times New Roman"/>
        <family val="1"/>
      </rPr>
      <t>Sağlık Kültür Daire Başkanlığı bünyesinde bulunan öğrenci yurtları, öğrenci kulupleri ve misafirhanelerin çeşitli mefruşat ve demirbaş alımlarının yapılması .Öğrenci ve personel yemekhanesine çeşitli teçhizatların alınması  Merkez ve Davutpaşa kampüslerinde buunan sağlık Merkezlerimiz(Revir ) için çeşitli sağlık cıhazlarının al</t>
    </r>
    <r>
      <rPr>
        <i/>
        <sz val="12"/>
        <rFont val="Times New Roman"/>
        <family val="1"/>
      </rPr>
      <t xml:space="preserve">ınması için teklif edilmiştir. </t>
    </r>
  </si>
  <si>
    <t>Öz Kaynak (TL.) ÖZGELİR SKS</t>
  </si>
  <si>
    <r>
      <rPr>
        <b/>
        <sz val="10"/>
        <color indexed="10"/>
        <rFont val="Arial Tur"/>
        <family val="0"/>
      </rPr>
      <t>2.2.1.1. EĞİTİM
2.2.1.9. SOSYAL KORUMA</t>
    </r>
    <r>
      <rPr>
        <b/>
        <sz val="10"/>
        <rFont val="Arial Tur"/>
        <family val="0"/>
      </rPr>
      <t xml:space="preserve">                                                                           </t>
    </r>
    <r>
      <rPr>
        <b/>
        <sz val="10"/>
        <color indexed="17"/>
        <rFont val="Arial Tur"/>
        <family val="0"/>
      </rPr>
      <t>2.2.1.10 KÜLTÜR VE SANAT</t>
    </r>
    <r>
      <rPr>
        <b/>
        <sz val="10"/>
        <rFont val="Arial Tur"/>
        <family val="0"/>
      </rPr>
      <t xml:space="preserve">                                                                   </t>
    </r>
    <r>
      <rPr>
        <b/>
        <sz val="10"/>
        <color indexed="12"/>
        <rFont val="Arial Tur"/>
        <family val="0"/>
      </rPr>
      <t xml:space="preserve">Kalkınma Planı p.145 </t>
    </r>
    <r>
      <rPr>
        <b/>
        <sz val="10"/>
        <rFont val="Arial Tur"/>
        <family val="0"/>
      </rPr>
      <t xml:space="preserve">Okul türlerinin azaltıldığı, programlar arası esnek geçişlerin olduğu, öğrencilerin ruhsal ve fiziksel gelişimleri ile becerilerini 
artırmaya yönelik sportif, sanatsal ve kültürel aktivitelerin daha fazla yer aldığı, bilgi ve iletişim teknolojilerine entegre olmuş bir müfredatın bulunduğu, sınav odaklı olmayan, bireysel farklılıkları gözeten bir dönüşüm programı uygulanacaktır. (Kalkınma Planı p.145)                    </t>
    </r>
    <r>
      <rPr>
        <b/>
        <sz val="10"/>
        <color indexed="12"/>
        <rFont val="Arial Tur"/>
        <family val="0"/>
      </rPr>
      <t xml:space="preserve">Kalkınma Planı p.157 </t>
    </r>
    <r>
      <rPr>
        <b/>
        <sz val="10"/>
        <rFont val="Arial Tur"/>
        <family val="0"/>
      </rPr>
      <t xml:space="preserve">Örgün ve yaygın eğitim kurumlarında bilgi ve iletişim teknolojisi altyapısı geliştirilecek, öğrenci ve öğretmenlerin bu teknolojileri kullanma yetkinlikleri artırılacaktır. (Kalkınma Planı p.157)
</t>
    </r>
    <r>
      <rPr>
        <b/>
        <sz val="10"/>
        <color indexed="12"/>
        <rFont val="Arial Tur"/>
        <family val="0"/>
      </rPr>
      <t xml:space="preserve"> (Kalkınma Planı p.161</t>
    </r>
    <r>
      <rPr>
        <b/>
        <sz val="10"/>
        <rFont val="Arial Tur"/>
        <family val="0"/>
      </rPr>
      <t xml:space="preserve">) sistemi, hesap verebilirlik temelinde özerklik, performans odaklılık, ihtisaslaşma ve çeşitlilik ilkeleri çerçevesinde kalite odaklı rekabetçi bir yapıya dönüştürülecektir. (Kalkınma Planı p.161)                                                                                                        </t>
    </r>
    <r>
      <rPr>
        <b/>
        <sz val="10"/>
        <color indexed="12"/>
        <rFont val="Arial Tur"/>
        <family val="0"/>
      </rPr>
      <t>Kalkınma Planı p.268</t>
    </r>
    <r>
      <rPr>
        <b/>
        <sz val="10"/>
        <rFont val="Arial Tur"/>
        <family val="0"/>
      </rPr>
      <t xml:space="preserve"> Gençlerin sosyal hayatta ve karar alma mekanizmalarında daha aktif rol almaları sağlanacak, hareketlilik programları özellikle dezavantajlı gençlerin katılımını artıracak biçimde genişletilip çeşitlendirilecektir. (Kalkınma Planı p.268                              </t>
    </r>
    <r>
      <rPr>
        <b/>
        <sz val="10"/>
        <color indexed="12"/>
        <rFont val="Arial Tur"/>
        <family val="0"/>
      </rPr>
      <t xml:space="preserve">Kalkınma Planı p.282 </t>
    </r>
    <r>
      <rPr>
        <b/>
        <sz val="10"/>
        <rFont val="Arial Tur"/>
        <family val="0"/>
      </rPr>
      <t>Sosyal hizmet ve yardım alanında nitelikli personel eksikliği giderilecek, aile yanında bakımı destekleyen modeller geliştirilecek, kurum bakımı hizmetlerinin standart ve niteliği iyileştirilecektir. (Kalkınma Planı  p.282)</t>
    </r>
  </si>
  <si>
    <r>
      <rPr>
        <b/>
        <sz val="10"/>
        <color indexed="12"/>
        <rFont val="Arial Tur"/>
        <family val="0"/>
      </rPr>
      <t>Tedbir 7 Politika Önceliği</t>
    </r>
    <r>
      <rPr>
        <b/>
        <sz val="10"/>
        <rFont val="Arial Tur"/>
        <family val="0"/>
      </rPr>
      <t xml:space="preserve"> Okullarda öğrenciler kültür, sanat ve spor faaliyetlerine yönlendirilecek ve seçtikleri sosyal etkinlikleri yürütmek üzere eğitim materyalleriyle donatılmış çalışma alanları oluşturulacaktır. Şiddet nedenleri, iletişim yöntemleri gibi konularda bilgilendirme çalışmaları yapılacak, eğitim kurumları yönetici ve öğretmenleri şiddet ve şiddete kaynaklık eden hususlarda hizmet içi eğitimlerden geçirilecektir. Eğitim alanlarında güvenlik önlemleri artırılacaktır. Öğrencilerin ruhen ve bedenen sağlıklı gelişimi ile bunun akademik başarı üzerindeki etkisine ilişkin başta velilere olmak üzere sürekli bilgilendirme yapılacaktır</t>
    </r>
    <r>
      <rPr>
        <b/>
        <sz val="10"/>
        <color indexed="12"/>
        <rFont val="Arial Tur"/>
        <family val="0"/>
      </rPr>
      <t xml:space="preserve">                                                         Tedbir 11 Politika Önceliği</t>
    </r>
    <r>
      <rPr>
        <b/>
        <sz val="10"/>
        <rFont val="Arial Tur"/>
        <family val="0"/>
      </rPr>
      <t xml:space="preserve">Ulusal düzeyde izleme ve değerlendirme sistemleri geliştirilecektir. Bu kapsamda beklenen sonuçlar ve verimlilik artışı için düzenli değerlendirmeler yapılacak, potansiyel eksiklikler erken tespit edilecektir. Her okul için altyapıdan, öğretmen eğitimlerine kadar girdi ve çıktıları içeren okul karnelerinin oluşturulmasıyla izleme ve değerlendirme mekanizmaları kurulması ve toplumun kullanımına geniş ölçüde bilgi sunulması sağlanacaktır. </t>
    </r>
    <r>
      <rPr>
        <b/>
        <sz val="10"/>
        <color indexed="10"/>
        <rFont val="Arial Tur"/>
        <family val="0"/>
      </rPr>
      <t xml:space="preserve">
</t>
    </r>
    <r>
      <rPr>
        <b/>
        <sz val="10"/>
        <color indexed="12"/>
        <rFont val="Arial Tur"/>
        <family val="0"/>
      </rPr>
      <t>Tedbir 24 Politika Önceliği</t>
    </r>
    <r>
      <rPr>
        <b/>
        <sz val="10"/>
        <rFont val="Arial Tur"/>
        <family val="0"/>
      </rPr>
      <t xml:space="preserve">Üniversite yönetimi, özerklik ve hesap verebilirlik temelinde yeniden örgütlendirilecek ve bu doğrultuda yeni bir Yükseköğretim Kanunu hazırlanacaktır.
</t>
    </r>
    <r>
      <rPr>
        <b/>
        <sz val="10"/>
        <color indexed="12"/>
        <rFont val="Arial Tur"/>
        <family val="0"/>
      </rPr>
      <t>Tedbir 85 Politika Önceliği</t>
    </r>
    <r>
      <rPr>
        <b/>
        <sz val="10"/>
        <rFont val="Arial Tur"/>
        <family val="0"/>
      </rPr>
      <t xml:space="preserve">  Gençlerin kişisel ve sosyal gelişimine katkı sağlamak amacıyla düzenlenen eğitim faaliyetlerinin, rehberlik hizmetlerinin ve gençlik alanında yapılan inceleme ve araştırmaların sayısı ve kalitesi artırılacaktır                                                                     </t>
    </r>
    <r>
      <rPr>
        <b/>
        <sz val="10"/>
        <color indexed="12"/>
        <rFont val="Arial Tur"/>
        <family val="0"/>
      </rPr>
      <t>Tedbir 101 Politika Önceliği</t>
    </r>
    <r>
      <rPr>
        <b/>
        <sz val="10"/>
        <rFont val="Arial Tur"/>
        <family val="0"/>
      </rPr>
      <t xml:space="preserve">Fiziki çevre şartlarının engellilere uygun hale getirilmesi hususundaki kanuni sürenin 2015 yılında sona erecek olması nedeniyle bu konudaki çalışmalara hız verilmesi ve oluşturulan Erişilebilirlik Eylem Planı kapsamındaki eylemlerin bir an önce hayata geçirilmesi gerekmektedir </t>
    </r>
  </si>
  <si>
    <r>
      <rPr>
        <b/>
        <sz val="10"/>
        <color indexed="12"/>
        <rFont val="Arial Tur"/>
        <family val="0"/>
      </rPr>
      <t xml:space="preserve">Tedbir 7.  </t>
    </r>
    <r>
      <rPr>
        <b/>
        <sz val="10"/>
        <rFont val="Arial Tur"/>
        <family val="0"/>
      </rPr>
      <t xml:space="preserve">Başta şiddet olmak üzere eğitim kurumlarında disiplin sorunlarının giderilmesine yönelik olarak bilgilendirme ve hizmet içi eğitim faaliyetleri ile güvenlik önlemleri artırılacaktır.                                    </t>
    </r>
    <r>
      <rPr>
        <b/>
        <sz val="10"/>
        <color indexed="12"/>
        <rFont val="Arial Tur"/>
        <family val="0"/>
      </rPr>
      <t xml:space="preserve">Tedbir 11 </t>
    </r>
    <r>
      <rPr>
        <b/>
        <sz val="10"/>
        <rFont val="Arial Tur"/>
        <family val="0"/>
      </rPr>
      <t xml:space="preserve">Teknolojinin eğitime entegrasyonu konusunda nitel ve nicel göstergeler geliştirilerek etki değerlendirmesi yapılacaktır. 
</t>
    </r>
    <r>
      <rPr>
        <b/>
        <sz val="10"/>
        <color indexed="12"/>
        <rFont val="Arial Tur"/>
        <family val="0"/>
      </rPr>
      <t xml:space="preserve">Tedbir 24. </t>
    </r>
    <r>
      <rPr>
        <b/>
        <sz val="10"/>
        <rFont val="Arial Tur"/>
        <family val="0"/>
      </rPr>
      <t>Üniversite yönetimi, üniversitelerin idari ve mali özerkliğini sağlayacak şekilde yeniden yapılandırılacaktır.</t>
    </r>
    <r>
      <rPr>
        <b/>
        <sz val="10"/>
        <color indexed="10"/>
        <rFont val="Arial Tur"/>
        <family val="0"/>
      </rPr>
      <t xml:space="preserve">
</t>
    </r>
    <r>
      <rPr>
        <b/>
        <sz val="10"/>
        <color indexed="12"/>
        <rFont val="Arial Tur"/>
        <family val="0"/>
      </rPr>
      <t xml:space="preserve">Tedbir 85. </t>
    </r>
    <r>
      <rPr>
        <b/>
        <sz val="10"/>
        <rFont val="Arial Tur"/>
        <family val="0"/>
      </rPr>
      <t xml:space="preserve">Gençliğin kişisel ve sosyal gelişimine katkı sağlamak amacıyla düzenlenen programlar ile faaliyetlerin sayısı ve kalitesi artırılacaktır.                                                                                                   </t>
    </r>
    <r>
      <rPr>
        <b/>
        <sz val="10"/>
        <color indexed="12"/>
        <rFont val="Arial Tur"/>
        <family val="0"/>
      </rPr>
      <t>Tedbir 94</t>
    </r>
    <r>
      <rPr>
        <b/>
        <sz val="10"/>
        <rFont val="Arial Tur"/>
        <family val="0"/>
      </rPr>
      <t xml:space="preserve">  Engellilerin ekonomik ve sosyal hayata katılımlarının artırılması için sosyal ve fiziki çevre şartlarının iyileştirilmesine yönelik çalışmalar hızlandırılacaktır.                                                                          </t>
    </r>
    <r>
      <rPr>
        <b/>
        <sz val="10"/>
        <color indexed="12"/>
        <rFont val="Arial Tur"/>
        <family val="0"/>
      </rPr>
      <t xml:space="preserve">Tedbir 101. </t>
    </r>
    <r>
      <rPr>
        <b/>
        <sz val="10"/>
        <rFont val="Arial Tur"/>
        <family val="0"/>
      </rPr>
      <t xml:space="preserve">Engellilerin ekonomik ve sosyal hayata katılımlarının artırılması için sosyal ve fiziki çevre şartlarının iyileştirilmesine yönelik çalışmalar hızlandırılacaktır.
</t>
    </r>
  </si>
  <si>
    <t>2016 SONUNA KADAR TAHMİNİ KÜMÜLATİF HARCAMA</t>
  </si>
  <si>
    <t>Projeksiyon Cihazı</t>
  </si>
  <si>
    <t>Güç Kaynağı Alımı</t>
  </si>
  <si>
    <t>Asansör Alımı</t>
  </si>
  <si>
    <t>Öğrenci Bilgi Sistemi Yazılımı</t>
  </si>
  <si>
    <t>T=2</t>
  </si>
  <si>
    <t>T=5</t>
  </si>
  <si>
    <t>Minibüs 17 Kişilik Şöför Dahil</t>
  </si>
  <si>
    <r>
      <t xml:space="preserve">TABLO-2: YATIRIM PROJELERİ LİSTESİ (2017 - 2019) </t>
    </r>
    <r>
      <rPr>
        <b/>
        <sz val="14"/>
        <color indexed="10"/>
        <rFont val="Arial Tur"/>
        <family val="0"/>
      </rPr>
      <t>(TAVAN TEKLİFİ)</t>
    </r>
  </si>
  <si>
    <t>2016 SONUNA KADAR TAHMİNİ KÜMÜLATİF  HARCAMA</t>
  </si>
  <si>
    <t>2019 YATIRIM TEKLİFİ</t>
  </si>
  <si>
    <t>2019</t>
  </si>
  <si>
    <t>2016 YIL SONU HARCAMA TAHMİNİ</t>
  </si>
  <si>
    <t>T05</t>
  </si>
  <si>
    <t>Minübüs (Sürücü Dahil en fazla 17 kişilik)</t>
  </si>
  <si>
    <r>
      <rPr>
        <b/>
        <sz val="10"/>
        <color indexed="10"/>
        <rFont val="Arial"/>
        <family val="2"/>
      </rPr>
      <t xml:space="preserve">(*) </t>
    </r>
    <r>
      <rPr>
        <b/>
        <sz val="10"/>
        <rFont val="Arial"/>
        <family val="2"/>
      </rPr>
      <t>Taşıt sayısı belirlenirken, tahmini taşıt alım bedellerinin her türlü vergi öncesi azami satın alma bedelleri olduğu dikkate alınmalıdır.</t>
    </r>
  </si>
  <si>
    <t xml:space="preserve">Müze Tefrişatı Projesi kapsamında tarihi mekanlarımızın ihtiyacı olan; ses ve ışık sistemi, güvenlik kamerası sistemleri, yangın alarmı sistemi, koltuk, masa, sehpa, dolap, perde, sandalye, fotokopi, yazıcı, scanner, faks, telefon makine ve santralleri, evrak imha makinesi, projeksiyon cihazı, projeksiyon perdesi, salon ve duvar tipi klima, jenaratör, tamir işleri için avadanlık malzeme, bahçe malzemesi gereçleri, tablo, heykel, altın varak, vazo, avize ve muhtelif demirbaş alımları yapılması planlanmaktadır. Ayrıca bilgisayar, notebook, switch, server, kablosuz erişim ve sunucu sistemleri alımları planlanmaktadır </t>
  </si>
  <si>
    <t>48 ay</t>
  </si>
  <si>
    <t>2.2.1.10 KÜLTÜR VE SANAT</t>
  </si>
  <si>
    <r>
      <t>Kalkınma Planı p.304Y</t>
    </r>
    <r>
      <rPr>
        <b/>
        <sz val="11"/>
        <rFont val="Arial Tur"/>
        <family val="0"/>
      </rPr>
      <t>urt içi ve yurt dışındaki kültür mirasımız, toplumun kültür, tarih ve estetik bilincini geliştirecek, kültür turizmine katkı sağlayacak ve afet riskini dikkate alacak şekilde korunacaktır. (Kalkınma Planı p.304)</t>
    </r>
  </si>
  <si>
    <r>
      <t>Tedbir 104.</t>
    </r>
    <r>
      <rPr>
        <b/>
        <sz val="11"/>
        <rFont val="Arial Tur"/>
        <family val="0"/>
      </rPr>
      <t xml:space="preserve"> Yurt içi ve yurt dışında kültürel mirasımızı korumaya yönelik restorasyon faaliyetlerinin sayısı artırılacaktır</t>
    </r>
  </si>
  <si>
    <t>Kültür.</t>
  </si>
  <si>
    <t>2019 YATIRIM TEKLİFİNİN</t>
  </si>
  <si>
    <r>
      <t xml:space="preserve">TABLO-2: YATIRIM PROJELERİ LİSTESİ (2017 - 2019) </t>
    </r>
    <r>
      <rPr>
        <b/>
        <sz val="14"/>
        <color indexed="10"/>
        <rFont val="Arial Tur"/>
        <family val="0"/>
      </rPr>
      <t>(KURUM TEKLİFİ)</t>
    </r>
  </si>
  <si>
    <t>GENEL TOPLAM (2017-2019)</t>
  </si>
  <si>
    <t xml:space="preserve"> TAVAN TEKLFİ</t>
  </si>
  <si>
    <t xml:space="preserve"> TAVAN TEKLİFİ</t>
  </si>
  <si>
    <r>
      <t xml:space="preserve">2017 - 2019 YILLARI YATIRIM TEKLİFLERİ </t>
    </r>
    <r>
      <rPr>
        <b/>
        <sz val="12"/>
        <color indexed="10"/>
        <rFont val="Arial Tur"/>
        <family val="0"/>
      </rPr>
      <t>(KURUM TEKLİFİ)</t>
    </r>
  </si>
  <si>
    <t>2017, Yılı Fiyatlarıyla, Bin TL.</t>
  </si>
  <si>
    <t>2017-2017</t>
  </si>
  <si>
    <t>2012-2019</t>
  </si>
  <si>
    <t>2017 Yılı Fiyatlarıyla, Bin TL.</t>
  </si>
  <si>
    <t>4734 sayılı Kamu İhale Kanunu kapsamında sari ihalesi yapılan projeler ve 2017-2019 döneminde bu projeler için taahhüt edilen ödemeler dipnot ile belirtilecektir.</t>
  </si>
  <si>
    <t>TABLO-5: 2015 VE 2016 YILLARI YATIRIM ÖDENEK VE HARCAMALARI</t>
  </si>
  <si>
    <t>2016 YILI PROGRAM ÖDENEĞİ</t>
  </si>
  <si>
    <r>
      <t xml:space="preserve">2017 YATIRIM TEKLİFLERİ TABLOSU </t>
    </r>
    <r>
      <rPr>
        <b/>
        <sz val="14"/>
        <color indexed="10"/>
        <rFont val="Arial Tur"/>
        <family val="0"/>
      </rPr>
      <t>(KURUM TEKLİFİ)</t>
    </r>
  </si>
  <si>
    <t>NOT:* Kurum Teklifli  Doldurulacak ( Proje için İhtiyac duyulan   miktar Kurum teklifi olarak yazılacaktır.</t>
  </si>
  <si>
    <t xml:space="preserve">          * Toplam Olarak Belirlenen Tavan teklifi  Projelere  İhtiyaca göre Dağıtılacaktır.</t>
  </si>
  <si>
    <t xml:space="preserve">NOT:  *Harcama kalemi bazında  ekonomik 4 duzey kurum teklifleri ( Proje için İhtiyac duyulan Ödenek Dağılımı Yapılacak ) </t>
  </si>
  <si>
    <t xml:space="preserve">         * Belirlenen tavan teklif ödeneği İhtiyac duyulan harcama kalemlerine dağılımları yapılacaktır.</t>
  </si>
  <si>
    <t>NOT YILSONU HARCAMA  TAHMİNİ DOLDURULACAKTIR.  ( 2016 Yılı Harcama Planlaması Yapılarak)</t>
  </si>
  <si>
    <t>2017 YILI YATIRIM PROGRAMINA TEKLİF EDİLECEK PROJE BİLGİLERİ</t>
  </si>
  <si>
    <t xml:space="preserve">     a) 2017'de Bitenler</t>
  </si>
  <si>
    <t xml:space="preserve">     b) 2017'den Sonraya Kalanlar</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</si>
</sst>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0.0000000"/>
    <numFmt numFmtId="181" formatCode="0.000000"/>
    <numFmt numFmtId="182" formatCode="_-* #,##0\ _T_L_-;\-* #,##0\ _T_L_-;_-* &quot;-&quot;??\ _T_L_-;_-@_-"/>
    <numFmt numFmtId="183" formatCode="\(#,##0\)"/>
    <numFmt numFmtId="184" formatCode="\%0.0"/>
    <numFmt numFmtId="185" formatCode="0.0000000000"/>
    <numFmt numFmtId="186" formatCode="0.000000000"/>
    <numFmt numFmtId="187" formatCode="###\ 000"/>
    <numFmt numFmtId="188" formatCode="#,##0.000"/>
    <numFmt numFmtId="189" formatCode="0.0000000\ \ "/>
    <numFmt numFmtId="190" formatCode="###\ ###\ \ "/>
    <numFmt numFmtId="191" formatCode="###\ ###\ ###\ "/>
    <numFmt numFmtId="192" formatCode="###\ ###\ ###\ \ "/>
    <numFmt numFmtId="193" formatCode="&quot;Evet&quot;;&quot;Evet&quot;;&quot;Hayır&quot;"/>
    <numFmt numFmtId="194" formatCode="&quot;Doğru&quot;;&quot;Doğru&quot;;&quot;Yanlış&quot;"/>
    <numFmt numFmtId="195" formatCode="&quot;Açık&quot;;&quot;Açık&quot;;&quot;Kapalı&quot;"/>
    <numFmt numFmtId="196" formatCode="###\ ###\ \ \ \ \ \ "/>
    <numFmt numFmtId="197" formatCode="###\ ###"/>
    <numFmt numFmtId="198" formatCode="0.0"/>
    <numFmt numFmtId="199" formatCode="###\ ###\ \ \ "/>
    <numFmt numFmtId="200" formatCode="[$-41F]dd\ mmmm\ yyyy\ dddd"/>
    <numFmt numFmtId="201" formatCode="#,##0.00\ &quot;TL&quot;"/>
    <numFmt numFmtId="202" formatCode="00.00"/>
    <numFmt numFmtId="203" formatCode="#,##0.0000"/>
    <numFmt numFmtId="204" formatCode="#,##0.0"/>
    <numFmt numFmtId="205" formatCode="[$¥€-2]\ #,##0.00_);[Red]\([$€-2]\ #,##0.00\)"/>
  </numFmts>
  <fonts count="147">
    <font>
      <sz val="10"/>
      <name val="Arial"/>
      <family val="0"/>
    </font>
    <font>
      <b/>
      <sz val="9"/>
      <name val="Arial"/>
      <family val="2"/>
    </font>
    <font>
      <sz val="7"/>
      <name val="Arial"/>
      <family val="2"/>
    </font>
    <font>
      <b/>
      <sz val="10"/>
      <name val="Arial"/>
      <family val="2"/>
    </font>
    <font>
      <b/>
      <sz val="12"/>
      <name val="Arial Tur"/>
      <family val="0"/>
    </font>
    <font>
      <sz val="8"/>
      <name val="Arial"/>
      <family val="2"/>
    </font>
    <font>
      <b/>
      <sz val="12"/>
      <name val="Arial"/>
      <family val="2"/>
    </font>
    <font>
      <b/>
      <sz val="11"/>
      <name val="Arial"/>
      <family val="2"/>
    </font>
    <font>
      <u val="single"/>
      <sz val="10"/>
      <color indexed="12"/>
      <name val="Arial"/>
      <family val="2"/>
    </font>
    <font>
      <u val="single"/>
      <sz val="10"/>
      <color indexed="36"/>
      <name val="Arial"/>
      <family val="2"/>
    </font>
    <font>
      <b/>
      <sz val="14"/>
      <name val="Arial Tur"/>
      <family val="0"/>
    </font>
    <font>
      <sz val="12"/>
      <name val="Arial Tur"/>
      <family val="0"/>
    </font>
    <font>
      <b/>
      <sz val="11"/>
      <name val="Arial Tur"/>
      <family val="0"/>
    </font>
    <font>
      <sz val="11"/>
      <name val="Arial"/>
      <family val="2"/>
    </font>
    <font>
      <b/>
      <sz val="10"/>
      <name val="Arial Tur"/>
      <family val="2"/>
    </font>
    <font>
      <b/>
      <sz val="10"/>
      <color indexed="10"/>
      <name val="Arial"/>
      <family val="2"/>
    </font>
    <font>
      <b/>
      <sz val="14"/>
      <name val="Arial"/>
      <family val="2"/>
    </font>
    <font>
      <sz val="11"/>
      <name val="Arial Tur"/>
      <family val="0"/>
    </font>
    <font>
      <b/>
      <sz val="11"/>
      <color indexed="12"/>
      <name val="Arial Tur"/>
      <family val="0"/>
    </font>
    <font>
      <b/>
      <sz val="10"/>
      <color indexed="12"/>
      <name val="Arial Tur"/>
      <family val="0"/>
    </font>
    <font>
      <sz val="10"/>
      <name val="Arial Tur"/>
      <family val="0"/>
    </font>
    <font>
      <b/>
      <sz val="11"/>
      <color indexed="14"/>
      <name val="Arial Tur"/>
      <family val="0"/>
    </font>
    <font>
      <sz val="11"/>
      <color indexed="12"/>
      <name val="Arial Tur"/>
      <family val="0"/>
    </font>
    <font>
      <b/>
      <sz val="10"/>
      <color indexed="10"/>
      <name val="Arial Tur"/>
      <family val="0"/>
    </font>
    <font>
      <b/>
      <sz val="11"/>
      <color indexed="10"/>
      <name val="Arial"/>
      <family val="2"/>
    </font>
    <font>
      <sz val="10"/>
      <color indexed="10"/>
      <name val="Arial Tur"/>
      <family val="0"/>
    </font>
    <font>
      <b/>
      <sz val="14"/>
      <color indexed="10"/>
      <name val="Arial Tur"/>
      <family val="0"/>
    </font>
    <font>
      <sz val="14"/>
      <name val="Arial Tur"/>
      <family val="0"/>
    </font>
    <font>
      <b/>
      <sz val="10"/>
      <color indexed="14"/>
      <name val="Arial Tur"/>
      <family val="0"/>
    </font>
    <font>
      <b/>
      <sz val="11"/>
      <color indexed="10"/>
      <name val="Arial Tur"/>
      <family val="0"/>
    </font>
    <font>
      <sz val="14"/>
      <name val="Arial"/>
      <family val="2"/>
    </font>
    <font>
      <b/>
      <vertAlign val="superscript"/>
      <sz val="10"/>
      <name val="Arial"/>
      <family val="2"/>
    </font>
    <font>
      <b/>
      <sz val="7"/>
      <name val="Arial"/>
      <family val="2"/>
    </font>
    <font>
      <b/>
      <sz val="14"/>
      <color indexed="10"/>
      <name val="Arial"/>
      <family val="2"/>
    </font>
    <font>
      <b/>
      <sz val="12"/>
      <color indexed="10"/>
      <name val="Arial Tur"/>
      <family val="0"/>
    </font>
    <font>
      <b/>
      <sz val="14"/>
      <name val="Verdana"/>
      <family val="2"/>
    </font>
    <font>
      <sz val="10"/>
      <name val="Verdana"/>
      <family val="2"/>
    </font>
    <font>
      <b/>
      <sz val="12"/>
      <name val="Verdana"/>
      <family val="2"/>
    </font>
    <font>
      <b/>
      <sz val="10"/>
      <color indexed="12"/>
      <name val="Verdana"/>
      <family val="2"/>
    </font>
    <font>
      <b/>
      <sz val="10"/>
      <name val="Verdana"/>
      <family val="2"/>
    </font>
    <font>
      <b/>
      <sz val="10"/>
      <color indexed="10"/>
      <name val="Verdana"/>
      <family val="2"/>
    </font>
    <font>
      <sz val="10"/>
      <color indexed="10"/>
      <name val="Verdana"/>
      <family val="2"/>
    </font>
    <font>
      <b/>
      <sz val="16"/>
      <color indexed="12"/>
      <name val="Verdana"/>
      <family val="2"/>
    </font>
    <font>
      <sz val="11"/>
      <color indexed="10"/>
      <name val="Arial Tur"/>
      <family val="0"/>
    </font>
    <font>
      <sz val="10"/>
      <color indexed="12"/>
      <name val="Arial"/>
      <family val="2"/>
    </font>
    <font>
      <sz val="10"/>
      <color indexed="14"/>
      <name val="Arial"/>
      <family val="2"/>
    </font>
    <font>
      <sz val="10"/>
      <color indexed="10"/>
      <name val="Arial"/>
      <family val="2"/>
    </font>
    <font>
      <b/>
      <sz val="10"/>
      <color indexed="48"/>
      <name val="Arial"/>
      <family val="2"/>
    </font>
    <font>
      <b/>
      <sz val="10"/>
      <color indexed="12"/>
      <name val="Arial"/>
      <family val="2"/>
    </font>
    <font>
      <sz val="12"/>
      <name val="Times New Roman"/>
      <family val="1"/>
    </font>
    <font>
      <sz val="12"/>
      <name val="Arial TUR"/>
      <family val="2"/>
    </font>
    <font>
      <sz val="12"/>
      <name val="Arial"/>
      <family val="2"/>
    </font>
    <font>
      <b/>
      <u val="single"/>
      <sz val="10"/>
      <name val="Arial"/>
      <family val="2"/>
    </font>
    <font>
      <b/>
      <u val="single"/>
      <sz val="12"/>
      <name val="Arial"/>
      <family val="2"/>
    </font>
    <font>
      <sz val="11"/>
      <name val="Times New Roman"/>
      <family val="1"/>
    </font>
    <font>
      <i/>
      <sz val="9"/>
      <name val="Arial Tur"/>
      <family val="2"/>
    </font>
    <font>
      <b/>
      <i/>
      <sz val="11"/>
      <name val="Times New Roman"/>
      <family val="1"/>
    </font>
    <font>
      <i/>
      <sz val="11"/>
      <name val="Times New Roman"/>
      <family val="1"/>
    </font>
    <font>
      <sz val="12"/>
      <color indexed="10"/>
      <name val="Arial Tur"/>
      <family val="0"/>
    </font>
    <font>
      <b/>
      <sz val="12"/>
      <color indexed="12"/>
      <name val="Arial Tur"/>
      <family val="0"/>
    </font>
    <font>
      <vertAlign val="superscript"/>
      <sz val="12"/>
      <color indexed="10"/>
      <name val="Arial Tur"/>
      <family val="0"/>
    </font>
    <font>
      <sz val="12"/>
      <color indexed="10"/>
      <name val="Arial"/>
      <family val="2"/>
    </font>
    <font>
      <b/>
      <u val="single"/>
      <sz val="10"/>
      <color indexed="12"/>
      <name val="Arial"/>
      <family val="2"/>
    </font>
    <font>
      <b/>
      <sz val="10"/>
      <color indexed="17"/>
      <name val="Arial Tur"/>
      <family val="0"/>
    </font>
    <font>
      <sz val="13"/>
      <name val="Times New Roman"/>
      <family val="1"/>
    </font>
    <font>
      <sz val="12"/>
      <color indexed="8"/>
      <name val="Times New Roman"/>
      <family val="1"/>
    </font>
    <font>
      <b/>
      <sz val="12"/>
      <color indexed="8"/>
      <name val="Times New Roman"/>
      <family val="1"/>
    </font>
    <font>
      <i/>
      <sz val="12"/>
      <color indexed="8"/>
      <name val="Times New Roman"/>
      <family val="1"/>
    </font>
    <font>
      <b/>
      <i/>
      <sz val="12"/>
      <color indexed="8"/>
      <name val="Times New Roman"/>
      <family val="1"/>
    </font>
    <font>
      <i/>
      <sz val="12"/>
      <name val="Times New Roman"/>
      <family val="1"/>
    </font>
    <font>
      <u val="single"/>
      <sz val="12"/>
      <name val="Arial"/>
      <family val="2"/>
    </font>
    <font>
      <b/>
      <sz val="14"/>
      <color indexed="12"/>
      <name val="Arial Tur"/>
      <family val="0"/>
    </font>
    <font>
      <b/>
      <sz val="12"/>
      <color indexed="10"/>
      <name val="Arial"/>
      <family val="2"/>
    </font>
    <font>
      <b/>
      <sz val="12"/>
      <color indexed="14"/>
      <name val="Arial Tur"/>
      <family val="0"/>
    </font>
    <font>
      <sz val="12"/>
      <color indexed="12"/>
      <name val="Arial Tur"/>
      <family val="0"/>
    </font>
    <font>
      <b/>
      <sz val="12"/>
      <name val="Times New Roman"/>
      <family val="1"/>
    </font>
    <font>
      <b/>
      <i/>
      <sz val="12"/>
      <name val="Times New Roman"/>
      <family val="1"/>
    </font>
    <font>
      <b/>
      <sz val="14"/>
      <color indexed="14"/>
      <name val="Arial Tur"/>
      <family val="0"/>
    </font>
    <font>
      <b/>
      <sz val="13"/>
      <name val="Arial Tur"/>
      <family val="0"/>
    </font>
    <font>
      <b/>
      <sz val="13"/>
      <color indexed="10"/>
      <name val="Arial Tur"/>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1"/>
      <color indexed="14"/>
      <name val="Arial"/>
      <family val="2"/>
    </font>
    <font>
      <b/>
      <sz val="11"/>
      <color indexed="8"/>
      <name val="arial tur"/>
      <family val="0"/>
    </font>
    <font>
      <sz val="12"/>
      <color indexed="10"/>
      <name val="Times New Roman"/>
      <family val="1"/>
    </font>
    <font>
      <sz val="14"/>
      <color indexed="10"/>
      <name val="Times New Roman"/>
      <family val="1"/>
    </font>
    <font>
      <sz val="14"/>
      <color indexed="10"/>
      <name val="Arial"/>
      <family val="2"/>
    </font>
    <font>
      <b/>
      <sz val="10"/>
      <color indexed="14"/>
      <name val="Verdana"/>
      <family val="2"/>
    </font>
    <font>
      <sz val="10"/>
      <color indexed="14"/>
      <name val="Verdana"/>
      <family val="2"/>
    </font>
    <font>
      <sz val="11"/>
      <color indexed="60"/>
      <name val="Arial Tur"/>
      <family val="0"/>
    </font>
    <font>
      <b/>
      <sz val="12"/>
      <color indexed="10"/>
      <name val="Times New Roman"/>
      <family val="1"/>
    </font>
    <font>
      <b/>
      <sz val="10"/>
      <color indexed="14"/>
      <name val="Arial"/>
      <family val="2"/>
    </font>
    <font>
      <b/>
      <sz val="8"/>
      <color indexed="8"/>
      <name val="Arial Tur"/>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rgb="FFFF0000"/>
      <name val="Arial"/>
      <family val="2"/>
    </font>
    <font>
      <b/>
      <sz val="10"/>
      <color rgb="FFFF3399"/>
      <name val="Arial Tur"/>
      <family val="0"/>
    </font>
    <font>
      <b/>
      <sz val="10"/>
      <color rgb="FFFF0000"/>
      <name val="Arial Tur"/>
      <family val="0"/>
    </font>
    <font>
      <b/>
      <sz val="11"/>
      <color rgb="FFFF00FF"/>
      <name val="Arial"/>
      <family val="2"/>
    </font>
    <font>
      <b/>
      <sz val="10"/>
      <color rgb="FFFF00FF"/>
      <name val="Arial Tur"/>
      <family val="0"/>
    </font>
    <font>
      <b/>
      <sz val="11"/>
      <color rgb="FF000000"/>
      <name val="arial tur"/>
      <family val="0"/>
    </font>
    <font>
      <sz val="12"/>
      <color rgb="FFFF0000"/>
      <name val="Times New Roman"/>
      <family val="1"/>
    </font>
    <font>
      <sz val="14"/>
      <color rgb="FFFF0000"/>
      <name val="Times New Roman"/>
      <family val="1"/>
    </font>
    <font>
      <sz val="14"/>
      <color rgb="FFFF0000"/>
      <name val="Arial"/>
      <family val="2"/>
    </font>
    <font>
      <b/>
      <sz val="12"/>
      <color rgb="FFFF0000"/>
      <name val="Arial Tur"/>
      <family val="0"/>
    </font>
    <font>
      <b/>
      <sz val="10"/>
      <color rgb="FFFF00FF"/>
      <name val="Verdana"/>
      <family val="2"/>
    </font>
    <font>
      <sz val="10"/>
      <color rgb="FFFF00FF"/>
      <name val="Verdana"/>
      <family val="2"/>
    </font>
    <font>
      <b/>
      <sz val="11"/>
      <color rgb="FFFF0000"/>
      <name val="Arial Tur"/>
      <family val="0"/>
    </font>
    <font>
      <b/>
      <sz val="12"/>
      <color rgb="FF0000FF"/>
      <name val="Arial Tur"/>
      <family val="0"/>
    </font>
    <font>
      <b/>
      <sz val="11"/>
      <color rgb="FF0000FF"/>
      <name val="Arial Tur"/>
      <family val="0"/>
    </font>
    <font>
      <sz val="11"/>
      <color rgb="FFC00000"/>
      <name val="Arial Tur"/>
      <family val="0"/>
    </font>
    <font>
      <b/>
      <sz val="10"/>
      <color rgb="FFCC00FF"/>
      <name val="Arial Tur"/>
      <family val="0"/>
    </font>
    <font>
      <b/>
      <sz val="10"/>
      <color rgb="FF0000FF"/>
      <name val="Arial Tur"/>
      <family val="0"/>
    </font>
    <font>
      <b/>
      <sz val="12"/>
      <color rgb="FFFF0000"/>
      <name val="Times New Roman"/>
      <family val="1"/>
    </font>
    <font>
      <b/>
      <sz val="12"/>
      <color rgb="FFCC00FF"/>
      <name val="Arial Tur"/>
      <family val="0"/>
    </font>
    <font>
      <b/>
      <sz val="12"/>
      <color rgb="FFFF0000"/>
      <name val="Arial"/>
      <family val="2"/>
    </font>
    <font>
      <b/>
      <sz val="10"/>
      <color rgb="FFFF00FF"/>
      <name val="Arial"/>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13"/>
        <bgColor indexed="64"/>
      </patternFill>
    </fill>
    <fill>
      <patternFill patternType="solid">
        <fgColor indexed="45"/>
        <bgColor indexed="64"/>
      </patternFill>
    </fill>
    <fill>
      <patternFill patternType="solid">
        <fgColor theme="0"/>
        <bgColor indexed="64"/>
      </patternFill>
    </fill>
    <fill>
      <patternFill patternType="solid">
        <fgColor rgb="FF00B0F0"/>
        <bgColor indexed="64"/>
      </patternFill>
    </fill>
    <fill>
      <patternFill patternType="solid">
        <fgColor rgb="FFFFFF00"/>
        <bgColor indexed="64"/>
      </patternFill>
    </fill>
    <fill>
      <patternFill patternType="solid">
        <fgColor rgb="FF92D050"/>
        <bgColor indexed="64"/>
      </patternFill>
    </fill>
    <fill>
      <patternFill patternType="solid">
        <fgColor rgb="FF93E3FF"/>
        <bgColor indexed="64"/>
      </patternFill>
    </fill>
    <fill>
      <patternFill patternType="solid">
        <fgColor rgb="FFD8F8FE"/>
        <bgColor indexed="64"/>
      </patternFill>
    </fill>
    <fill>
      <patternFill patternType="solid">
        <fgColor rgb="FF00FFFF"/>
        <bgColor indexed="64"/>
      </patternFill>
    </fill>
    <fill>
      <patternFill patternType="solid">
        <fgColor rgb="FFD8FAFE"/>
        <bgColor indexed="64"/>
      </patternFill>
    </fill>
    <fill>
      <patternFill patternType="solid">
        <fgColor indexed="51"/>
        <bgColor indexed="64"/>
      </patternFill>
    </fill>
  </fills>
  <borders count="9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color indexed="63"/>
      </bottom>
    </border>
    <border>
      <left style="medium"/>
      <right style="medium"/>
      <top style="medium"/>
      <bottom style="thin"/>
    </border>
    <border>
      <left style="medium"/>
      <right style="medium"/>
      <top>
        <color indexed="63"/>
      </top>
      <bottom style="thin"/>
    </border>
    <border>
      <left style="medium"/>
      <right style="medium"/>
      <top style="thin"/>
      <bottom style="thin"/>
    </border>
    <border>
      <left>
        <color indexed="63"/>
      </left>
      <right style="medium"/>
      <top style="medium"/>
      <bottom style="medium"/>
    </border>
    <border>
      <left style="medium"/>
      <right style="medium"/>
      <top style="thin"/>
      <bottom>
        <color indexed="63"/>
      </bottom>
    </border>
    <border>
      <left style="medium"/>
      <right style="medium"/>
      <top>
        <color indexed="63"/>
      </top>
      <bottom style="medium"/>
    </border>
    <border>
      <left style="medium"/>
      <right style="medium"/>
      <top style="thin"/>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color indexed="63"/>
      </top>
      <bottom style="thin"/>
    </border>
    <border>
      <left>
        <color indexed="63"/>
      </left>
      <right style="medium"/>
      <top style="thin"/>
      <bottom style="thin"/>
    </border>
    <border>
      <left>
        <color indexed="63"/>
      </left>
      <right style="medium"/>
      <top style="medium"/>
      <bottom style="thin"/>
    </border>
    <border>
      <left>
        <color indexed="63"/>
      </left>
      <right style="medium"/>
      <top style="medium"/>
      <bottom>
        <color indexed="63"/>
      </bottom>
    </border>
    <border>
      <left>
        <color indexed="63"/>
      </left>
      <right style="medium"/>
      <top>
        <color indexed="63"/>
      </top>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medium"/>
      <top style="thin"/>
      <bottom>
        <color indexed="63"/>
      </bottom>
    </border>
    <border>
      <left style="medium"/>
      <right style="thin"/>
      <top style="medium"/>
      <bottom style="medium"/>
    </border>
    <border>
      <left style="thin"/>
      <right style="thin"/>
      <top style="medium"/>
      <bottom style="medium"/>
    </border>
    <border>
      <left>
        <color indexed="63"/>
      </left>
      <right style="thin"/>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color indexed="63"/>
      </bottom>
    </border>
    <border>
      <left style="thin"/>
      <right style="thin"/>
      <top>
        <color indexed="63"/>
      </top>
      <bottom>
        <color indexed="63"/>
      </bottom>
    </border>
    <border>
      <left>
        <color indexed="63"/>
      </left>
      <right>
        <color indexed="63"/>
      </right>
      <top>
        <color indexed="63"/>
      </top>
      <bottom style="medium"/>
    </border>
    <border>
      <left style="thin"/>
      <right style="medium"/>
      <top>
        <color indexed="63"/>
      </top>
      <bottom>
        <color indexed="63"/>
      </bottom>
    </border>
    <border>
      <left style="medium"/>
      <right style="medium"/>
      <top>
        <color indexed="63"/>
      </top>
      <bottom>
        <color indexed="63"/>
      </bottom>
    </border>
    <border>
      <left style="thin"/>
      <right style="medium"/>
      <top>
        <color indexed="63"/>
      </top>
      <bottom style="medium"/>
    </border>
    <border>
      <left>
        <color indexed="63"/>
      </left>
      <right>
        <color indexed="63"/>
      </right>
      <top style="medium"/>
      <bottom style="thin"/>
    </border>
    <border>
      <left style="medium"/>
      <right>
        <color indexed="63"/>
      </right>
      <top style="medium"/>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style="medium"/>
      <right>
        <color indexed="63"/>
      </right>
      <top style="thin"/>
      <bottom style="thin"/>
    </border>
    <border>
      <left style="medium"/>
      <right>
        <color indexed="63"/>
      </right>
      <top style="thin"/>
      <bottom style="medium"/>
    </border>
    <border>
      <left style="medium"/>
      <right style="medium"/>
      <top style="medium"/>
      <bottom style="double"/>
    </border>
    <border>
      <left style="medium"/>
      <right style="medium"/>
      <top style="double"/>
      <bottom style="double"/>
    </border>
    <border>
      <left style="medium"/>
      <right style="medium"/>
      <top>
        <color indexed="63"/>
      </top>
      <bottom style="double"/>
    </border>
    <border>
      <left>
        <color indexed="63"/>
      </left>
      <right style="thin"/>
      <top>
        <color indexed="63"/>
      </top>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color indexed="63"/>
      </right>
      <top style="thin"/>
      <bottom style="thin"/>
    </border>
    <border>
      <left style="thin"/>
      <right>
        <color indexed="63"/>
      </right>
      <top style="medium"/>
      <bottom style="thin"/>
    </border>
    <border>
      <left style="thin"/>
      <right>
        <color indexed="63"/>
      </right>
      <top style="medium"/>
      <bottom style="medium"/>
    </border>
    <border>
      <left style="thin"/>
      <right>
        <color indexed="63"/>
      </right>
      <top style="thin"/>
      <bottom style="thin"/>
    </border>
    <border>
      <left style="thin"/>
      <right>
        <color indexed="63"/>
      </right>
      <top style="thin"/>
      <bottom style="medium"/>
    </border>
    <border>
      <left style="thin"/>
      <right>
        <color indexed="63"/>
      </right>
      <top>
        <color indexed="63"/>
      </top>
      <bottom style="thin"/>
    </border>
    <border>
      <left style="thin"/>
      <right>
        <color indexed="63"/>
      </right>
      <top style="thin"/>
      <bottom>
        <color indexed="63"/>
      </bottom>
    </border>
    <border>
      <left style="thin"/>
      <right style="medium"/>
      <top style="medium"/>
      <bottom style="medium"/>
    </border>
    <border>
      <left>
        <color indexed="63"/>
      </left>
      <right style="medium"/>
      <top style="thin"/>
      <bottom style="medium"/>
    </border>
    <border>
      <left>
        <color indexed="63"/>
      </left>
      <right>
        <color indexed="63"/>
      </right>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style="medium"/>
      <bottom style="thin"/>
    </border>
    <border>
      <left style="thin"/>
      <right style="medium"/>
      <top style="medium"/>
      <bottom>
        <color indexed="63"/>
      </bottom>
    </border>
    <border>
      <left>
        <color indexed="63"/>
      </left>
      <right>
        <color indexed="63"/>
      </right>
      <top style="thin"/>
      <bottom>
        <color indexed="63"/>
      </bottom>
    </border>
    <border>
      <left style="medium"/>
      <right>
        <color indexed="63"/>
      </right>
      <top>
        <color indexed="63"/>
      </top>
      <bottom style="double"/>
    </border>
    <border>
      <left>
        <color indexed="63"/>
      </left>
      <right>
        <color indexed="63"/>
      </right>
      <top>
        <color indexed="63"/>
      </top>
      <bottom style="double"/>
    </border>
    <border>
      <left style="medium"/>
      <right>
        <color indexed="63"/>
      </right>
      <top style="double"/>
      <bottom style="double"/>
    </border>
    <border>
      <left>
        <color indexed="63"/>
      </left>
      <right>
        <color indexed="63"/>
      </right>
      <top style="double"/>
      <bottom style="double"/>
    </border>
    <border>
      <left>
        <color indexed="63"/>
      </left>
      <right style="medium"/>
      <top style="double"/>
      <bottom style="double"/>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8" fillId="2" borderId="0" applyNumberFormat="0" applyBorder="0" applyAlignment="0" applyProtection="0"/>
    <xf numFmtId="0" fontId="108" fillId="3" borderId="0" applyNumberFormat="0" applyBorder="0" applyAlignment="0" applyProtection="0"/>
    <xf numFmtId="0" fontId="108" fillId="4" borderId="0" applyNumberFormat="0" applyBorder="0" applyAlignment="0" applyProtection="0"/>
    <xf numFmtId="0" fontId="108" fillId="5" borderId="0" applyNumberFormat="0" applyBorder="0" applyAlignment="0" applyProtection="0"/>
    <xf numFmtId="0" fontId="108" fillId="6" borderId="0" applyNumberFormat="0" applyBorder="0" applyAlignment="0" applyProtection="0"/>
    <xf numFmtId="0" fontId="108" fillId="7" borderId="0" applyNumberFormat="0" applyBorder="0" applyAlignment="0" applyProtection="0"/>
    <xf numFmtId="0" fontId="108" fillId="8" borderId="0" applyNumberFormat="0" applyBorder="0" applyAlignment="0" applyProtection="0"/>
    <xf numFmtId="0" fontId="108" fillId="9" borderId="0" applyNumberFormat="0" applyBorder="0" applyAlignment="0" applyProtection="0"/>
    <xf numFmtId="0" fontId="108" fillId="10" borderId="0" applyNumberFormat="0" applyBorder="0" applyAlignment="0" applyProtection="0"/>
    <xf numFmtId="0" fontId="108" fillId="11" borderId="0" applyNumberFormat="0" applyBorder="0" applyAlignment="0" applyProtection="0"/>
    <xf numFmtId="0" fontId="108" fillId="12" borderId="0" applyNumberFormat="0" applyBorder="0" applyAlignment="0" applyProtection="0"/>
    <xf numFmtId="0" fontId="108" fillId="13" borderId="0" applyNumberFormat="0" applyBorder="0" applyAlignment="0" applyProtection="0"/>
    <xf numFmtId="0" fontId="109" fillId="14" borderId="0" applyNumberFormat="0" applyBorder="0" applyAlignment="0" applyProtection="0"/>
    <xf numFmtId="0" fontId="109" fillId="15" borderId="0" applyNumberFormat="0" applyBorder="0" applyAlignment="0" applyProtection="0"/>
    <xf numFmtId="0" fontId="109" fillId="16" borderId="0" applyNumberFormat="0" applyBorder="0" applyAlignment="0" applyProtection="0"/>
    <xf numFmtId="0" fontId="109" fillId="17" borderId="0" applyNumberFormat="0" applyBorder="0" applyAlignment="0" applyProtection="0"/>
    <xf numFmtId="0" fontId="109" fillId="18" borderId="0" applyNumberFormat="0" applyBorder="0" applyAlignment="0" applyProtection="0"/>
    <xf numFmtId="0" fontId="109" fillId="19" borderId="0" applyNumberFormat="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2" fillId="0" borderId="1" applyNumberFormat="0" applyFill="0" applyAlignment="0" applyProtection="0"/>
    <xf numFmtId="0" fontId="113" fillId="0" borderId="2" applyNumberFormat="0" applyFill="0" applyAlignment="0" applyProtection="0"/>
    <xf numFmtId="0" fontId="114" fillId="0" borderId="3" applyNumberFormat="0" applyFill="0" applyAlignment="0" applyProtection="0"/>
    <xf numFmtId="0" fontId="115" fillId="0" borderId="4" applyNumberFormat="0" applyFill="0" applyAlignment="0" applyProtection="0"/>
    <xf numFmtId="0" fontId="115" fillId="0" borderId="0" applyNumberFormat="0" applyFill="0" applyBorder="0" applyAlignment="0" applyProtection="0"/>
    <xf numFmtId="169" fontId="0" fillId="0" borderId="0" applyFont="0" applyFill="0" applyBorder="0" applyAlignment="0" applyProtection="0"/>
    <xf numFmtId="0" fontId="116" fillId="20" borderId="5" applyNumberFormat="0" applyAlignment="0" applyProtection="0"/>
    <xf numFmtId="0" fontId="117" fillId="21" borderId="6" applyNumberFormat="0" applyAlignment="0" applyProtection="0"/>
    <xf numFmtId="0" fontId="118" fillId="20" borderId="6" applyNumberFormat="0" applyAlignment="0" applyProtection="0"/>
    <xf numFmtId="0" fontId="119" fillId="22" borderId="7" applyNumberFormat="0" applyAlignment="0" applyProtection="0"/>
    <xf numFmtId="0" fontId="120" fillId="23" borderId="0" applyNumberFormat="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121" fillId="24" borderId="0" applyNumberFormat="0" applyBorder="0" applyAlignment="0" applyProtection="0"/>
    <xf numFmtId="0" fontId="0" fillId="0" borderId="0">
      <alignment/>
      <protection/>
    </xf>
    <xf numFmtId="0" fontId="0" fillId="0" borderId="0">
      <alignment/>
      <protection/>
    </xf>
    <xf numFmtId="0" fontId="11" fillId="0" borderId="0">
      <alignment/>
      <protection/>
    </xf>
    <xf numFmtId="0" fontId="0" fillId="25" borderId="8" applyNumberFormat="0" applyFont="0" applyAlignment="0" applyProtection="0"/>
    <xf numFmtId="0" fontId="122"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3" fillId="0" borderId="9" applyNumberFormat="0" applyFill="0" applyAlignment="0" applyProtection="0"/>
    <xf numFmtId="0" fontId="124" fillId="0" borderId="0" applyNumberFormat="0" applyFill="0" applyBorder="0" applyAlignment="0" applyProtection="0"/>
    <xf numFmtId="171" fontId="0" fillId="0" borderId="0" applyFont="0" applyFill="0" applyBorder="0" applyAlignment="0" applyProtection="0"/>
    <xf numFmtId="0" fontId="109" fillId="27" borderId="0" applyNumberFormat="0" applyBorder="0" applyAlignment="0" applyProtection="0"/>
    <xf numFmtId="0" fontId="109" fillId="28" borderId="0" applyNumberFormat="0" applyBorder="0" applyAlignment="0" applyProtection="0"/>
    <xf numFmtId="0" fontId="109" fillId="29" borderId="0" applyNumberFormat="0" applyBorder="0" applyAlignment="0" applyProtection="0"/>
    <xf numFmtId="0" fontId="109" fillId="30" borderId="0" applyNumberFormat="0" applyBorder="0" applyAlignment="0" applyProtection="0"/>
    <xf numFmtId="0" fontId="109" fillId="31" borderId="0" applyNumberFormat="0" applyBorder="0" applyAlignment="0" applyProtection="0"/>
    <xf numFmtId="0" fontId="109" fillId="32" borderId="0" applyNumberFormat="0" applyBorder="0" applyAlignment="0" applyProtection="0"/>
    <xf numFmtId="9" fontId="0" fillId="0" borderId="0" applyFont="0" applyFill="0" applyBorder="0" applyAlignment="0" applyProtection="0"/>
  </cellStyleXfs>
  <cellXfs count="1548">
    <xf numFmtId="0" fontId="0" fillId="0" borderId="0" xfId="0" applyAlignment="1">
      <alignment/>
    </xf>
    <xf numFmtId="0" fontId="1" fillId="0" borderId="0" xfId="0" applyFont="1" applyAlignment="1">
      <alignment/>
    </xf>
    <xf numFmtId="0" fontId="3" fillId="0" borderId="0" xfId="0" applyFont="1" applyAlignment="1">
      <alignment/>
    </xf>
    <xf numFmtId="0" fontId="0" fillId="0" borderId="0" xfId="0" applyFont="1" applyAlignment="1">
      <alignment/>
    </xf>
    <xf numFmtId="0" fontId="0" fillId="0" borderId="0" xfId="0" applyBorder="1" applyAlignment="1">
      <alignment/>
    </xf>
    <xf numFmtId="0" fontId="16" fillId="0" borderId="0" xfId="0" applyFont="1" applyAlignment="1">
      <alignment/>
    </xf>
    <xf numFmtId="0" fontId="14" fillId="0" borderId="0" xfId="0" applyFont="1" applyAlignment="1">
      <alignment vertical="center"/>
    </xf>
    <xf numFmtId="49" fontId="14" fillId="33" borderId="10" xfId="0" applyNumberFormat="1" applyFont="1" applyFill="1" applyBorder="1" applyAlignment="1">
      <alignment horizontal="center" vertical="center" wrapText="1"/>
    </xf>
    <xf numFmtId="0" fontId="0" fillId="0" borderId="0" xfId="0" applyFont="1" applyAlignment="1">
      <alignment/>
    </xf>
    <xf numFmtId="3" fontId="14" fillId="33" borderId="11" xfId="0" applyNumberFormat="1" applyFont="1" applyFill="1" applyBorder="1" applyAlignment="1">
      <alignment horizontal="center" vertical="center" wrapText="1"/>
    </xf>
    <xf numFmtId="3" fontId="23" fillId="34" borderId="10" xfId="0" applyNumberFormat="1" applyFont="1" applyFill="1" applyBorder="1" applyAlignment="1">
      <alignment/>
    </xf>
    <xf numFmtId="3" fontId="14" fillId="35" borderId="10" xfId="0" applyNumberFormat="1" applyFont="1" applyFill="1" applyBorder="1" applyAlignment="1">
      <alignment/>
    </xf>
    <xf numFmtId="0" fontId="20" fillId="0" borderId="12" xfId="0" applyFont="1" applyBorder="1" applyAlignment="1">
      <alignment horizontal="center"/>
    </xf>
    <xf numFmtId="3" fontId="20" fillId="0" borderId="12" xfId="0" applyNumberFormat="1" applyFont="1" applyFill="1" applyBorder="1" applyAlignment="1" quotePrefix="1">
      <alignment/>
    </xf>
    <xf numFmtId="3" fontId="20" fillId="0" borderId="12" xfId="0" applyNumberFormat="1" applyFont="1" applyFill="1" applyBorder="1" applyAlignment="1">
      <alignment/>
    </xf>
    <xf numFmtId="0" fontId="20" fillId="0" borderId="13" xfId="0" applyFont="1" applyBorder="1" applyAlignment="1">
      <alignment horizontal="center"/>
    </xf>
    <xf numFmtId="3" fontId="20" fillId="0" borderId="13" xfId="0" applyNumberFormat="1" applyFont="1" applyBorder="1" applyAlignment="1">
      <alignment/>
    </xf>
    <xf numFmtId="3" fontId="20" fillId="0" borderId="14" xfId="0" applyNumberFormat="1" applyFont="1" applyFill="1" applyBorder="1" applyAlignment="1">
      <alignment/>
    </xf>
    <xf numFmtId="0" fontId="20" fillId="0" borderId="14" xfId="0" applyFont="1" applyBorder="1" applyAlignment="1">
      <alignment horizontal="center"/>
    </xf>
    <xf numFmtId="3" fontId="20" fillId="0" borderId="14" xfId="0" applyNumberFormat="1" applyFont="1" applyBorder="1" applyAlignment="1">
      <alignment/>
    </xf>
    <xf numFmtId="3" fontId="20" fillId="0" borderId="14" xfId="0" applyNumberFormat="1" applyFont="1" applyBorder="1" applyAlignment="1" quotePrefix="1">
      <alignment/>
    </xf>
    <xf numFmtId="0" fontId="14" fillId="35" borderId="10" xfId="0" applyFont="1" applyFill="1" applyBorder="1" applyAlignment="1">
      <alignment horizontal="center"/>
    </xf>
    <xf numFmtId="49" fontId="14" fillId="35" borderId="10" xfId="0" applyNumberFormat="1" applyFont="1" applyFill="1" applyBorder="1" applyAlignment="1">
      <alignment horizontal="center"/>
    </xf>
    <xf numFmtId="0" fontId="14" fillId="35" borderId="15" xfId="0" applyFont="1" applyFill="1" applyBorder="1" applyAlignment="1">
      <alignment horizontal="left"/>
    </xf>
    <xf numFmtId="0" fontId="20" fillId="0" borderId="16" xfId="0" applyFont="1" applyBorder="1" applyAlignment="1">
      <alignment horizontal="center"/>
    </xf>
    <xf numFmtId="3" fontId="20" fillId="0" borderId="16" xfId="0" applyNumberFormat="1" applyFont="1" applyBorder="1" applyAlignment="1" quotePrefix="1">
      <alignment/>
    </xf>
    <xf numFmtId="3" fontId="20" fillId="0" borderId="16" xfId="0" applyNumberFormat="1" applyFont="1" applyBorder="1" applyAlignment="1">
      <alignment/>
    </xf>
    <xf numFmtId="0" fontId="20" fillId="0" borderId="17" xfId="0" applyFont="1" applyBorder="1" applyAlignment="1">
      <alignment horizontal="center"/>
    </xf>
    <xf numFmtId="3" fontId="20" fillId="0" borderId="18" xfId="0" applyNumberFormat="1" applyFont="1" applyBorder="1" applyAlignment="1">
      <alignment/>
    </xf>
    <xf numFmtId="3" fontId="20" fillId="0" borderId="18" xfId="0" applyNumberFormat="1" applyFont="1" applyFill="1" applyBorder="1" applyAlignment="1">
      <alignment/>
    </xf>
    <xf numFmtId="0" fontId="20" fillId="0" borderId="19" xfId="0" applyFont="1" applyBorder="1" applyAlignment="1">
      <alignment/>
    </xf>
    <xf numFmtId="0" fontId="20" fillId="0" borderId="0" xfId="0" applyFont="1" applyBorder="1" applyAlignment="1">
      <alignment/>
    </xf>
    <xf numFmtId="3" fontId="20" fillId="0" borderId="0" xfId="0" applyNumberFormat="1" applyFont="1" applyBorder="1" applyAlignment="1">
      <alignment/>
    </xf>
    <xf numFmtId="3" fontId="20" fillId="0" borderId="20" xfId="0" applyNumberFormat="1" applyFont="1" applyBorder="1" applyAlignment="1">
      <alignment/>
    </xf>
    <xf numFmtId="0" fontId="20" fillId="0" borderId="12" xfId="0" applyFont="1" applyBorder="1" applyAlignment="1">
      <alignment/>
    </xf>
    <xf numFmtId="3" fontId="20" fillId="0" borderId="21" xfId="0" applyNumberFormat="1" applyFont="1" applyBorder="1" applyAlignment="1">
      <alignment/>
    </xf>
    <xf numFmtId="0" fontId="20" fillId="0" borderId="22" xfId="0" applyFont="1" applyBorder="1" applyAlignment="1">
      <alignment/>
    </xf>
    <xf numFmtId="0" fontId="20" fillId="0" borderId="23" xfId="0" applyFont="1" applyBorder="1" applyAlignment="1">
      <alignment/>
    </xf>
    <xf numFmtId="0" fontId="20" fillId="0" borderId="23" xfId="0" applyFont="1" applyBorder="1" applyAlignment="1">
      <alignment/>
    </xf>
    <xf numFmtId="3" fontId="20" fillId="0" borderId="23" xfId="0" applyNumberFormat="1" applyFont="1" applyBorder="1" applyAlignment="1">
      <alignment/>
    </xf>
    <xf numFmtId="0" fontId="20" fillId="0" borderId="13" xfId="0" applyFont="1" applyBorder="1" applyAlignment="1">
      <alignment/>
    </xf>
    <xf numFmtId="3" fontId="20" fillId="0" borderId="24" xfId="0" applyNumberFormat="1" applyFont="1" applyBorder="1" applyAlignment="1" quotePrefix="1">
      <alignment/>
    </xf>
    <xf numFmtId="3" fontId="20" fillId="0" borderId="24" xfId="0" applyNumberFormat="1" applyFont="1" applyBorder="1" applyAlignment="1">
      <alignment/>
    </xf>
    <xf numFmtId="0" fontId="20" fillId="0" borderId="14" xfId="0" applyFont="1" applyBorder="1" applyAlignment="1">
      <alignment/>
    </xf>
    <xf numFmtId="3" fontId="20" fillId="0" borderId="25" xfId="0" applyNumberFormat="1" applyFont="1" applyBorder="1" applyAlignment="1">
      <alignment/>
    </xf>
    <xf numFmtId="0" fontId="20" fillId="0" borderId="18" xfId="0" applyFont="1" applyBorder="1" applyAlignment="1">
      <alignment/>
    </xf>
    <xf numFmtId="0" fontId="20" fillId="0" borderId="26" xfId="0" applyFont="1" applyBorder="1" applyAlignment="1">
      <alignment horizontal="left"/>
    </xf>
    <xf numFmtId="3" fontId="20" fillId="0" borderId="17" xfId="0" applyNumberFormat="1" applyFont="1" applyBorder="1" applyAlignment="1">
      <alignment/>
    </xf>
    <xf numFmtId="3" fontId="21" fillId="36" borderId="10" xfId="0" applyNumberFormat="1" applyFont="1" applyFill="1" applyBorder="1" applyAlignment="1">
      <alignment/>
    </xf>
    <xf numFmtId="3" fontId="7" fillId="0" borderId="10" xfId="0" applyNumberFormat="1" applyFont="1" applyBorder="1" applyAlignment="1">
      <alignment/>
    </xf>
    <xf numFmtId="3" fontId="20" fillId="0" borderId="12" xfId="0" applyNumberFormat="1" applyFont="1" applyBorder="1" applyAlignment="1">
      <alignment/>
    </xf>
    <xf numFmtId="0" fontId="14" fillId="0" borderId="0" xfId="0" applyFont="1" applyBorder="1" applyAlignment="1">
      <alignment vertical="center"/>
    </xf>
    <xf numFmtId="0" fontId="23" fillId="0" borderId="0" xfId="0" applyFont="1" applyFill="1" applyBorder="1" applyAlignment="1">
      <alignment vertical="center"/>
    </xf>
    <xf numFmtId="0" fontId="14" fillId="0" borderId="0" xfId="0" applyFont="1" applyBorder="1" applyAlignment="1">
      <alignment horizontal="center" vertical="center"/>
    </xf>
    <xf numFmtId="0" fontId="20" fillId="0" borderId="0" xfId="0" applyFont="1" applyBorder="1" applyAlignment="1">
      <alignment horizontal="center" vertical="center"/>
    </xf>
    <xf numFmtId="3" fontId="20" fillId="0" borderId="0" xfId="58" applyNumberFormat="1" applyFont="1" applyBorder="1" applyAlignment="1">
      <alignment horizontal="right" vertical="center"/>
    </xf>
    <xf numFmtId="0" fontId="20" fillId="0" borderId="0" xfId="0" applyFont="1" applyAlignment="1">
      <alignment vertical="center"/>
    </xf>
    <xf numFmtId="0" fontId="20" fillId="0" borderId="12" xfId="0" applyFont="1" applyBorder="1" applyAlignment="1">
      <alignment vertical="center" wrapText="1"/>
    </xf>
    <xf numFmtId="0" fontId="20" fillId="0" borderId="14" xfId="0" applyFont="1" applyBorder="1" applyAlignment="1">
      <alignment vertical="center" wrapText="1"/>
    </xf>
    <xf numFmtId="49" fontId="14" fillId="0" borderId="0" xfId="0" applyNumberFormat="1" applyFont="1" applyBorder="1" applyAlignment="1">
      <alignment vertical="center"/>
    </xf>
    <xf numFmtId="49" fontId="23" fillId="0" borderId="0" xfId="0" applyNumberFormat="1" applyFont="1" applyBorder="1" applyAlignment="1">
      <alignment horizontal="center" vertical="center"/>
    </xf>
    <xf numFmtId="49" fontId="14" fillId="0" borderId="0" xfId="0" applyNumberFormat="1" applyFont="1" applyBorder="1" applyAlignment="1">
      <alignment horizontal="center" vertical="center"/>
    </xf>
    <xf numFmtId="49" fontId="20" fillId="0" borderId="0" xfId="58" applyNumberFormat="1" applyFont="1" applyBorder="1" applyAlignment="1">
      <alignment horizontal="right" vertical="center"/>
    </xf>
    <xf numFmtId="0" fontId="11" fillId="0" borderId="0" xfId="0" applyFont="1" applyAlignment="1">
      <alignment/>
    </xf>
    <xf numFmtId="0" fontId="20" fillId="0" borderId="0" xfId="0" applyFont="1" applyAlignment="1">
      <alignment/>
    </xf>
    <xf numFmtId="182" fontId="14" fillId="0" borderId="0" xfId="58" applyNumberFormat="1" applyFont="1" applyBorder="1" applyAlignment="1">
      <alignment vertical="center"/>
    </xf>
    <xf numFmtId="0" fontId="14" fillId="0" borderId="0" xfId="0" applyFont="1" applyBorder="1" applyAlignment="1" applyProtection="1">
      <alignment vertical="center"/>
      <protection/>
    </xf>
    <xf numFmtId="0" fontId="14" fillId="0" borderId="0" xfId="0" applyFont="1" applyBorder="1" applyAlignment="1" applyProtection="1">
      <alignment horizontal="center" vertical="center"/>
      <protection/>
    </xf>
    <xf numFmtId="182" fontId="14" fillId="0" borderId="0" xfId="58" applyNumberFormat="1" applyFont="1" applyBorder="1" applyAlignment="1" applyProtection="1">
      <alignment vertical="center"/>
      <protection/>
    </xf>
    <xf numFmtId="0" fontId="14" fillId="0" borderId="0" xfId="0" applyFont="1" applyAlignment="1">
      <alignment/>
    </xf>
    <xf numFmtId="182" fontId="14" fillId="0" borderId="0" xfId="58" applyNumberFormat="1" applyFont="1" applyBorder="1" applyAlignment="1" applyProtection="1">
      <alignment horizontal="center" vertical="center"/>
      <protection/>
    </xf>
    <xf numFmtId="49" fontId="14" fillId="0" borderId="10" xfId="58" applyNumberFormat="1" applyFont="1" applyBorder="1" applyAlignment="1" applyProtection="1">
      <alignment horizontal="center" vertical="center" wrapText="1"/>
      <protection/>
    </xf>
    <xf numFmtId="0" fontId="23" fillId="0" borderId="0" xfId="0" applyFont="1" applyAlignment="1">
      <alignment vertical="center"/>
    </xf>
    <xf numFmtId="0" fontId="23" fillId="0" borderId="0" xfId="0" applyFont="1" applyFill="1" applyBorder="1" applyAlignment="1">
      <alignment horizontal="center" vertical="center"/>
    </xf>
    <xf numFmtId="3" fontId="23" fillId="0" borderId="0" xfId="58" applyNumberFormat="1" applyFont="1" applyFill="1" applyBorder="1" applyAlignment="1">
      <alignment horizontal="right" vertical="center"/>
    </xf>
    <xf numFmtId="0" fontId="19" fillId="0" borderId="0" xfId="0" applyFont="1" applyAlignment="1">
      <alignment vertical="center"/>
    </xf>
    <xf numFmtId="49" fontId="14" fillId="0" borderId="0" xfId="0" applyNumberFormat="1" applyFont="1" applyBorder="1" applyAlignment="1">
      <alignment vertical="center" wrapText="1"/>
    </xf>
    <xf numFmtId="49" fontId="14" fillId="0" borderId="0" xfId="0" applyNumberFormat="1" applyFont="1" applyAlignment="1">
      <alignment vertical="center"/>
    </xf>
    <xf numFmtId="49" fontId="20" fillId="0" borderId="0" xfId="0" applyNumberFormat="1" applyFont="1" applyAlignment="1">
      <alignment vertical="center"/>
    </xf>
    <xf numFmtId="49" fontId="14" fillId="0" borderId="0" xfId="0" applyNumberFormat="1" applyFont="1" applyBorder="1" applyAlignment="1">
      <alignment horizontal="center" vertical="center" wrapText="1"/>
    </xf>
    <xf numFmtId="0" fontId="12" fillId="0" borderId="0" xfId="0" applyFont="1" applyAlignment="1">
      <alignment/>
    </xf>
    <xf numFmtId="0" fontId="17" fillId="0" borderId="0" xfId="0" applyFont="1" applyAlignment="1">
      <alignment/>
    </xf>
    <xf numFmtId="0" fontId="20" fillId="0" borderId="10" xfId="0" applyFont="1" applyBorder="1" applyAlignment="1">
      <alignment vertical="center" wrapText="1"/>
    </xf>
    <xf numFmtId="0" fontId="14" fillId="0" borderId="10" xfId="0" applyFont="1" applyBorder="1" applyAlignment="1">
      <alignment vertical="center"/>
    </xf>
    <xf numFmtId="0" fontId="14" fillId="0" borderId="10" xfId="0" applyFont="1" applyBorder="1" applyAlignment="1">
      <alignment horizontal="center" vertical="center" wrapText="1"/>
    </xf>
    <xf numFmtId="0" fontId="14" fillId="0" borderId="10" xfId="0" applyFont="1" applyBorder="1" applyAlignment="1">
      <alignment vertical="center" wrapText="1"/>
    </xf>
    <xf numFmtId="0" fontId="20" fillId="0" borderId="13" xfId="0" applyFont="1" applyBorder="1" applyAlignment="1">
      <alignment vertical="center" wrapText="1"/>
    </xf>
    <xf numFmtId="3" fontId="20" fillId="0" borderId="0" xfId="0" applyNumberFormat="1" applyFont="1" applyAlignment="1">
      <alignment/>
    </xf>
    <xf numFmtId="3" fontId="14" fillId="0" borderId="0" xfId="0" applyNumberFormat="1" applyFont="1" applyBorder="1" applyAlignment="1">
      <alignment vertical="center"/>
    </xf>
    <xf numFmtId="49" fontId="23" fillId="0" borderId="0" xfId="0" applyNumberFormat="1" applyFont="1" applyAlignment="1">
      <alignment horizontal="center" vertical="center" wrapText="1"/>
    </xf>
    <xf numFmtId="0" fontId="14" fillId="33" borderId="10" xfId="0" applyFont="1" applyFill="1" applyBorder="1" applyAlignment="1">
      <alignment horizontal="center" vertical="center" wrapText="1"/>
    </xf>
    <xf numFmtId="0" fontId="27" fillId="0" borderId="0" xfId="0" applyFont="1" applyAlignment="1">
      <alignment/>
    </xf>
    <xf numFmtId="3" fontId="20" fillId="0" borderId="26" xfId="0" applyNumberFormat="1" applyFont="1" applyBorder="1" applyAlignment="1">
      <alignment vertical="center"/>
    </xf>
    <xf numFmtId="3" fontId="20" fillId="0" borderId="25" xfId="0" applyNumberFormat="1" applyFont="1" applyBorder="1" applyAlignment="1">
      <alignment vertical="center"/>
    </xf>
    <xf numFmtId="0" fontId="14" fillId="0" borderId="11" xfId="0" applyFont="1" applyBorder="1" applyAlignment="1">
      <alignment horizontal="center" vertical="center" wrapText="1"/>
    </xf>
    <xf numFmtId="0" fontId="14" fillId="0" borderId="27" xfId="0" applyFont="1" applyBorder="1" applyAlignment="1">
      <alignment vertical="center"/>
    </xf>
    <xf numFmtId="0" fontId="14" fillId="0" borderId="20" xfId="0" applyFont="1" applyBorder="1" applyAlignment="1">
      <alignment vertical="center"/>
    </xf>
    <xf numFmtId="0" fontId="14" fillId="0" borderId="28" xfId="0" applyFont="1" applyBorder="1" applyAlignment="1">
      <alignment vertical="center"/>
    </xf>
    <xf numFmtId="3" fontId="20" fillId="0" borderId="29" xfId="0" applyNumberFormat="1" applyFont="1" applyBorder="1" applyAlignment="1">
      <alignment vertical="center"/>
    </xf>
    <xf numFmtId="3" fontId="20" fillId="0" borderId="30" xfId="0" applyNumberFormat="1" applyFont="1" applyBorder="1" applyAlignment="1">
      <alignment vertical="center"/>
    </xf>
    <xf numFmtId="3" fontId="20" fillId="0" borderId="31" xfId="0" applyNumberFormat="1" applyFont="1" applyBorder="1" applyAlignment="1">
      <alignment vertical="center"/>
    </xf>
    <xf numFmtId="3" fontId="20" fillId="0" borderId="32" xfId="0" applyNumberFormat="1" applyFont="1" applyBorder="1" applyAlignment="1">
      <alignment vertical="center"/>
    </xf>
    <xf numFmtId="3" fontId="20" fillId="0" borderId="33" xfId="0" applyNumberFormat="1" applyFont="1" applyBorder="1" applyAlignment="1">
      <alignment vertical="center"/>
    </xf>
    <xf numFmtId="3" fontId="20" fillId="0" borderId="34" xfId="0" applyNumberFormat="1" applyFont="1" applyBorder="1" applyAlignment="1">
      <alignment vertical="center"/>
    </xf>
    <xf numFmtId="3" fontId="20" fillId="0" borderId="35" xfId="0" applyNumberFormat="1" applyFont="1" applyBorder="1" applyAlignment="1">
      <alignment vertical="center"/>
    </xf>
    <xf numFmtId="3" fontId="20" fillId="0" borderId="36" xfId="0" applyNumberFormat="1" applyFont="1" applyBorder="1" applyAlignment="1">
      <alignment vertical="center"/>
    </xf>
    <xf numFmtId="3" fontId="20" fillId="0" borderId="37" xfId="0" applyNumberFormat="1" applyFont="1" applyBorder="1" applyAlignment="1">
      <alignment vertical="center"/>
    </xf>
    <xf numFmtId="0" fontId="20" fillId="0" borderId="26" xfId="0" applyFont="1" applyBorder="1" applyAlignment="1">
      <alignment vertical="center" wrapText="1"/>
    </xf>
    <xf numFmtId="0" fontId="20" fillId="0" borderId="25" xfId="0" applyFont="1" applyBorder="1" applyAlignment="1">
      <alignment vertical="center" wrapText="1"/>
    </xf>
    <xf numFmtId="0" fontId="20" fillId="0" borderId="38" xfId="0" applyFont="1" applyBorder="1" applyAlignment="1">
      <alignment vertical="center" wrapText="1"/>
    </xf>
    <xf numFmtId="0" fontId="14" fillId="0" borderId="17" xfId="0" applyFont="1" applyBorder="1" applyAlignment="1">
      <alignment horizontal="center" vertical="center" wrapText="1"/>
    </xf>
    <xf numFmtId="0" fontId="20" fillId="0" borderId="24" xfId="0" applyFont="1" applyBorder="1" applyAlignment="1">
      <alignment vertical="center" wrapText="1"/>
    </xf>
    <xf numFmtId="3" fontId="14" fillId="0" borderId="39" xfId="0" applyNumberFormat="1" applyFont="1" applyBorder="1" applyAlignment="1">
      <alignment vertical="center"/>
    </xf>
    <xf numFmtId="3" fontId="14" fillId="0" borderId="40" xfId="0" applyNumberFormat="1" applyFont="1" applyBorder="1" applyAlignment="1">
      <alignment vertical="center"/>
    </xf>
    <xf numFmtId="3" fontId="19" fillId="0" borderId="39" xfId="0" applyNumberFormat="1" applyFont="1" applyBorder="1" applyAlignment="1">
      <alignment vertical="center"/>
    </xf>
    <xf numFmtId="3" fontId="19" fillId="0" borderId="40" xfId="0" applyNumberFormat="1" applyFont="1" applyBorder="1" applyAlignment="1">
      <alignment vertical="center"/>
    </xf>
    <xf numFmtId="3" fontId="28" fillId="0" borderId="39" xfId="0" applyNumberFormat="1" applyFont="1" applyBorder="1" applyAlignment="1">
      <alignment vertical="center"/>
    </xf>
    <xf numFmtId="3" fontId="28" fillId="0" borderId="40" xfId="0" applyNumberFormat="1" applyFont="1" applyBorder="1" applyAlignment="1">
      <alignment vertical="center"/>
    </xf>
    <xf numFmtId="3" fontId="28" fillId="0" borderId="41" xfId="0" applyNumberFormat="1" applyFont="1" applyBorder="1" applyAlignment="1">
      <alignment vertical="center"/>
    </xf>
    <xf numFmtId="3" fontId="28" fillId="0" borderId="15" xfId="0" applyNumberFormat="1" applyFont="1" applyBorder="1" applyAlignment="1">
      <alignment vertical="center"/>
    </xf>
    <xf numFmtId="3" fontId="19" fillId="0" borderId="41" xfId="0" applyNumberFormat="1" applyFont="1" applyBorder="1" applyAlignment="1">
      <alignment vertical="center"/>
    </xf>
    <xf numFmtId="3" fontId="19" fillId="0" borderId="15" xfId="0" applyNumberFormat="1" applyFont="1" applyBorder="1" applyAlignment="1">
      <alignment vertical="center"/>
    </xf>
    <xf numFmtId="3" fontId="14" fillId="0" borderId="15" xfId="0" applyNumberFormat="1" applyFont="1" applyBorder="1" applyAlignment="1">
      <alignment vertical="center"/>
    </xf>
    <xf numFmtId="3" fontId="14" fillId="0" borderId="35" xfId="0" applyNumberFormat="1" applyFont="1" applyBorder="1" applyAlignment="1">
      <alignment horizontal="center" vertical="center" wrapText="1"/>
    </xf>
    <xf numFmtId="3" fontId="14" fillId="0" borderId="36" xfId="0" applyNumberFormat="1" applyFont="1" applyBorder="1" applyAlignment="1">
      <alignment horizontal="center" vertical="center" wrapText="1"/>
    </xf>
    <xf numFmtId="3" fontId="23" fillId="0" borderId="39" xfId="0" applyNumberFormat="1" applyFont="1" applyBorder="1" applyAlignment="1">
      <alignment vertical="center"/>
    </xf>
    <xf numFmtId="3" fontId="23" fillId="0" borderId="40" xfId="0" applyNumberFormat="1" applyFont="1" applyBorder="1" applyAlignment="1">
      <alignment vertical="center"/>
    </xf>
    <xf numFmtId="3" fontId="23" fillId="0" borderId="15" xfId="0" applyNumberFormat="1" applyFont="1" applyBorder="1" applyAlignment="1">
      <alignment vertical="center"/>
    </xf>
    <xf numFmtId="3" fontId="20" fillId="0" borderId="42" xfId="0" applyNumberFormat="1" applyFont="1" applyBorder="1" applyAlignment="1">
      <alignment vertical="center"/>
    </xf>
    <xf numFmtId="3" fontId="20" fillId="0" borderId="43" xfId="0" applyNumberFormat="1" applyFont="1" applyBorder="1" applyAlignment="1">
      <alignment vertical="center"/>
    </xf>
    <xf numFmtId="3" fontId="20" fillId="0" borderId="44" xfId="0" applyNumberFormat="1" applyFont="1" applyBorder="1" applyAlignment="1">
      <alignment vertical="center"/>
    </xf>
    <xf numFmtId="0" fontId="2" fillId="0" borderId="0" xfId="0" applyFont="1" applyBorder="1" applyAlignment="1">
      <alignment/>
    </xf>
    <xf numFmtId="3" fontId="14" fillId="0" borderId="45" xfId="0" applyNumberFormat="1" applyFont="1" applyBorder="1" applyAlignment="1">
      <alignment horizontal="center" vertical="center" wrapText="1"/>
    </xf>
    <xf numFmtId="3" fontId="14" fillId="0" borderId="46" xfId="0" applyNumberFormat="1" applyFont="1" applyBorder="1" applyAlignment="1">
      <alignment horizontal="center" vertical="center" wrapText="1"/>
    </xf>
    <xf numFmtId="3" fontId="20" fillId="0" borderId="45" xfId="0" applyNumberFormat="1" applyFont="1" applyBorder="1" applyAlignment="1">
      <alignment vertical="center"/>
    </xf>
    <xf numFmtId="3" fontId="20" fillId="0" borderId="46" xfId="0" applyNumberFormat="1" applyFont="1" applyBorder="1" applyAlignment="1">
      <alignment vertical="center"/>
    </xf>
    <xf numFmtId="3" fontId="20" fillId="0" borderId="47" xfId="0" applyNumberFormat="1" applyFont="1" applyBorder="1" applyAlignment="1">
      <alignment vertical="center"/>
    </xf>
    <xf numFmtId="0" fontId="30" fillId="0" borderId="0" xfId="0" applyFont="1" applyAlignment="1">
      <alignment/>
    </xf>
    <xf numFmtId="0" fontId="3" fillId="0" borderId="0" xfId="0" applyFont="1" applyBorder="1" applyAlignment="1">
      <alignment vertical="center"/>
    </xf>
    <xf numFmtId="0" fontId="32" fillId="0" borderId="0" xfId="0" applyFont="1" applyBorder="1" applyAlignment="1">
      <alignment vertical="center"/>
    </xf>
    <xf numFmtId="0" fontId="3" fillId="0" borderId="0" xfId="0" applyFont="1" applyAlignment="1">
      <alignment vertical="center"/>
    </xf>
    <xf numFmtId="0" fontId="3" fillId="0" borderId="10" xfId="0" applyFont="1" applyBorder="1" applyAlignment="1">
      <alignment horizontal="center" vertical="center" wrapText="1"/>
    </xf>
    <xf numFmtId="3" fontId="0" fillId="0" borderId="0" xfId="0" applyNumberFormat="1" applyAlignment="1">
      <alignment/>
    </xf>
    <xf numFmtId="0" fontId="0" fillId="0" borderId="19" xfId="0" applyBorder="1" applyAlignment="1">
      <alignment/>
    </xf>
    <xf numFmtId="3" fontId="0" fillId="0" borderId="0" xfId="0" applyNumberFormat="1" applyBorder="1" applyAlignment="1">
      <alignment/>
    </xf>
    <xf numFmtId="3" fontId="14" fillId="36" borderId="10" xfId="0" applyNumberFormat="1" applyFont="1" applyFill="1" applyBorder="1" applyAlignment="1">
      <alignment/>
    </xf>
    <xf numFmtId="0" fontId="20" fillId="0" borderId="16" xfId="0" applyFont="1" applyBorder="1" applyAlignment="1">
      <alignment vertical="center" wrapText="1"/>
    </xf>
    <xf numFmtId="0" fontId="0" fillId="0" borderId="12" xfId="0" applyFont="1" applyBorder="1" applyAlignment="1">
      <alignment vertical="center"/>
    </xf>
    <xf numFmtId="0" fontId="0" fillId="0" borderId="12" xfId="0" applyFont="1" applyBorder="1" applyAlignment="1">
      <alignment vertical="center" wrapText="1"/>
    </xf>
    <xf numFmtId="0" fontId="0" fillId="0" borderId="14" xfId="0" applyFont="1" applyBorder="1" applyAlignment="1">
      <alignment vertical="center"/>
    </xf>
    <xf numFmtId="0" fontId="0" fillId="0" borderId="14" xfId="0" applyFont="1" applyBorder="1" applyAlignment="1">
      <alignment vertical="center" wrapText="1"/>
    </xf>
    <xf numFmtId="0" fontId="0" fillId="0" borderId="18" xfId="0" applyFont="1" applyBorder="1" applyAlignment="1">
      <alignment vertical="center"/>
    </xf>
    <xf numFmtId="0" fontId="0" fillId="0" borderId="18" xfId="0" applyFont="1" applyBorder="1" applyAlignment="1">
      <alignment vertical="center" wrapText="1"/>
    </xf>
    <xf numFmtId="0" fontId="29" fillId="0" borderId="10" xfId="0" applyFont="1" applyBorder="1" applyAlignment="1">
      <alignment wrapText="1"/>
    </xf>
    <xf numFmtId="3" fontId="20" fillId="0" borderId="48" xfId="0" applyNumberFormat="1" applyFont="1" applyBorder="1" applyAlignment="1">
      <alignment vertical="center"/>
    </xf>
    <xf numFmtId="3" fontId="20" fillId="0" borderId="49" xfId="0" applyNumberFormat="1" applyFont="1" applyBorder="1" applyAlignment="1">
      <alignment vertical="center"/>
    </xf>
    <xf numFmtId="3" fontId="20" fillId="0" borderId="20" xfId="0" applyNumberFormat="1" applyFont="1" applyBorder="1" applyAlignment="1">
      <alignment vertical="center"/>
    </xf>
    <xf numFmtId="3" fontId="20" fillId="0" borderId="50" xfId="0" applyNumberFormat="1" applyFont="1" applyBorder="1" applyAlignment="1">
      <alignment/>
    </xf>
    <xf numFmtId="3" fontId="20" fillId="0" borderId="17" xfId="0" applyNumberFormat="1" applyFont="1" applyFill="1" applyBorder="1" applyAlignment="1">
      <alignment/>
    </xf>
    <xf numFmtId="3" fontId="20" fillId="0" borderId="51" xfId="0" applyNumberFormat="1" applyFont="1" applyBorder="1" applyAlignment="1">
      <alignment vertical="center"/>
    </xf>
    <xf numFmtId="3" fontId="14" fillId="33" borderId="52" xfId="0" applyNumberFormat="1" applyFont="1" applyFill="1" applyBorder="1" applyAlignment="1">
      <alignment horizontal="center" vertical="center" wrapText="1"/>
    </xf>
    <xf numFmtId="0" fontId="20" fillId="0" borderId="44" xfId="0" applyFont="1" applyBorder="1" applyAlignment="1">
      <alignment/>
    </xf>
    <xf numFmtId="0" fontId="20" fillId="0" borderId="33" xfId="0" applyFont="1" applyBorder="1" applyAlignment="1">
      <alignment/>
    </xf>
    <xf numFmtId="0" fontId="20" fillId="0" borderId="37" xfId="0" applyFont="1" applyBorder="1" applyAlignment="1">
      <alignment/>
    </xf>
    <xf numFmtId="0" fontId="20" fillId="0" borderId="53" xfId="0" applyFont="1" applyBorder="1" applyAlignment="1">
      <alignment/>
    </xf>
    <xf numFmtId="49" fontId="14" fillId="37" borderId="17" xfId="0" applyNumberFormat="1" applyFont="1" applyFill="1" applyBorder="1" applyAlignment="1">
      <alignment horizontal="center" vertical="center" wrapText="1"/>
    </xf>
    <xf numFmtId="3" fontId="14" fillId="38" borderId="10" xfId="0" applyNumberFormat="1" applyFont="1" applyFill="1" applyBorder="1" applyAlignment="1">
      <alignment/>
    </xf>
    <xf numFmtId="3" fontId="35" fillId="0" borderId="0" xfId="0" applyNumberFormat="1" applyFont="1" applyBorder="1" applyAlignment="1">
      <alignment vertical="center" wrapText="1"/>
    </xf>
    <xf numFmtId="0" fontId="35" fillId="0" borderId="0" xfId="0" applyFont="1" applyBorder="1" applyAlignment="1">
      <alignment vertical="center" wrapText="1"/>
    </xf>
    <xf numFmtId="0" fontId="36" fillId="0" borderId="0" xfId="0" applyFont="1" applyAlignment="1">
      <alignment/>
    </xf>
    <xf numFmtId="3" fontId="36" fillId="0" borderId="0" xfId="0" applyNumberFormat="1" applyFont="1" applyAlignment="1">
      <alignment/>
    </xf>
    <xf numFmtId="0" fontId="37" fillId="0" borderId="0" xfId="0" applyFont="1" applyAlignment="1">
      <alignment/>
    </xf>
    <xf numFmtId="3" fontId="39" fillId="0" borderId="0" xfId="0" applyNumberFormat="1" applyFont="1" applyAlignment="1">
      <alignment/>
    </xf>
    <xf numFmtId="0" fontId="39" fillId="0" borderId="0" xfId="0" applyFont="1" applyAlignment="1">
      <alignment/>
    </xf>
    <xf numFmtId="3" fontId="39" fillId="0" borderId="0" xfId="0" applyNumberFormat="1" applyFont="1" applyAlignment="1">
      <alignment vertical="center"/>
    </xf>
    <xf numFmtId="0" fontId="39" fillId="0" borderId="0" xfId="0" applyFont="1" applyAlignment="1">
      <alignment vertical="center"/>
    </xf>
    <xf numFmtId="3" fontId="36" fillId="0" borderId="54" xfId="0" applyNumberFormat="1" applyFont="1" applyBorder="1" applyAlignment="1">
      <alignment vertical="center"/>
    </xf>
    <xf numFmtId="3" fontId="36" fillId="0" borderId="12" xfId="0" applyNumberFormat="1" applyFont="1" applyBorder="1" applyAlignment="1">
      <alignment vertical="center"/>
    </xf>
    <xf numFmtId="3" fontId="36" fillId="0" borderId="26" xfId="0" applyNumberFormat="1" applyFont="1" applyFill="1" applyBorder="1" applyAlignment="1">
      <alignment vertical="center"/>
    </xf>
    <xf numFmtId="3" fontId="36" fillId="0" borderId="0" xfId="0" applyNumberFormat="1" applyFont="1" applyAlignment="1">
      <alignment vertical="center"/>
    </xf>
    <xf numFmtId="0" fontId="36" fillId="0" borderId="0" xfId="0" applyFont="1" applyAlignment="1">
      <alignment vertical="center"/>
    </xf>
    <xf numFmtId="3" fontId="36" fillId="0" borderId="50" xfId="0" applyNumberFormat="1" applyFont="1" applyBorder="1" applyAlignment="1">
      <alignment vertical="center" wrapText="1"/>
    </xf>
    <xf numFmtId="3" fontId="36" fillId="0" borderId="17" xfId="0" applyNumberFormat="1" applyFont="1" applyBorder="1" applyAlignment="1">
      <alignment vertical="center"/>
    </xf>
    <xf numFmtId="3" fontId="36" fillId="0" borderId="28" xfId="0" applyNumberFormat="1" applyFont="1" applyFill="1" applyBorder="1" applyAlignment="1">
      <alignment vertical="center"/>
    </xf>
    <xf numFmtId="3" fontId="39" fillId="35" borderId="10" xfId="0" applyNumberFormat="1" applyFont="1" applyFill="1" applyBorder="1" applyAlignment="1">
      <alignment vertical="center"/>
    </xf>
    <xf numFmtId="3" fontId="39" fillId="35" borderId="15" xfId="0" applyNumberFormat="1" applyFont="1" applyFill="1" applyBorder="1" applyAlignment="1">
      <alignment vertical="center"/>
    </xf>
    <xf numFmtId="0" fontId="39" fillId="35" borderId="10" xfId="0" applyFont="1" applyFill="1" applyBorder="1" applyAlignment="1">
      <alignment vertical="center"/>
    </xf>
    <xf numFmtId="3" fontId="36" fillId="0" borderId="55" xfId="0" applyNumberFormat="1" applyFont="1" applyBorder="1" applyAlignment="1">
      <alignment vertical="center"/>
    </xf>
    <xf numFmtId="3" fontId="36" fillId="0" borderId="13" xfId="0" applyNumberFormat="1" applyFont="1" applyBorder="1" applyAlignment="1">
      <alignment vertical="center"/>
    </xf>
    <xf numFmtId="3" fontId="36" fillId="0" borderId="24" xfId="0" applyNumberFormat="1" applyFont="1" applyFill="1" applyBorder="1" applyAlignment="1">
      <alignment vertical="center"/>
    </xf>
    <xf numFmtId="3" fontId="38" fillId="36" borderId="54" xfId="0" applyNumberFormat="1" applyFont="1" applyFill="1" applyBorder="1" applyAlignment="1">
      <alignment vertical="center"/>
    </xf>
    <xf numFmtId="3" fontId="38" fillId="36" borderId="12" xfId="0" applyNumberFormat="1" applyFont="1" applyFill="1" applyBorder="1" applyAlignment="1">
      <alignment vertical="center"/>
    </xf>
    <xf numFmtId="3" fontId="38" fillId="0" borderId="0" xfId="0" applyNumberFormat="1" applyFont="1" applyBorder="1" applyAlignment="1">
      <alignment/>
    </xf>
    <xf numFmtId="0" fontId="38" fillId="0" borderId="0" xfId="0" applyFont="1" applyBorder="1" applyAlignment="1">
      <alignment/>
    </xf>
    <xf numFmtId="3" fontId="38" fillId="36" borderId="50" xfId="0" applyNumberFormat="1" applyFont="1" applyFill="1" applyBorder="1" applyAlignment="1">
      <alignment vertical="center" wrapText="1"/>
    </xf>
    <xf numFmtId="3" fontId="38" fillId="36" borderId="17" xfId="0" applyNumberFormat="1" applyFont="1" applyFill="1" applyBorder="1" applyAlignment="1">
      <alignment vertical="center"/>
    </xf>
    <xf numFmtId="0" fontId="38" fillId="36" borderId="15" xfId="0" applyFont="1" applyFill="1" applyBorder="1" applyAlignment="1">
      <alignment vertical="center"/>
    </xf>
    <xf numFmtId="3" fontId="38" fillId="36" borderId="10" xfId="0" applyNumberFormat="1" applyFont="1" applyFill="1" applyBorder="1" applyAlignment="1">
      <alignment vertical="center"/>
    </xf>
    <xf numFmtId="3" fontId="38" fillId="0" borderId="0" xfId="0" applyNumberFormat="1" applyFont="1" applyAlignment="1">
      <alignment vertical="center"/>
    </xf>
    <xf numFmtId="0" fontId="38" fillId="0" borderId="0" xfId="0" applyFont="1" applyAlignment="1">
      <alignment vertical="center"/>
    </xf>
    <xf numFmtId="3" fontId="40" fillId="37" borderId="54" xfId="0" applyNumberFormat="1" applyFont="1" applyFill="1" applyBorder="1" applyAlignment="1">
      <alignment vertical="center"/>
    </xf>
    <xf numFmtId="3" fontId="40" fillId="37" borderId="12" xfId="0" applyNumberFormat="1" applyFont="1" applyFill="1" applyBorder="1" applyAlignment="1">
      <alignment vertical="center"/>
    </xf>
    <xf numFmtId="3" fontId="40" fillId="0" borderId="0" xfId="0" applyNumberFormat="1" applyFont="1" applyBorder="1" applyAlignment="1">
      <alignment/>
    </xf>
    <xf numFmtId="0" fontId="40" fillId="0" borderId="0" xfId="0" applyFont="1" applyBorder="1" applyAlignment="1">
      <alignment/>
    </xf>
    <xf numFmtId="3" fontId="40" fillId="37" borderId="50" xfId="0" applyNumberFormat="1" applyFont="1" applyFill="1" applyBorder="1" applyAlignment="1">
      <alignment vertical="center" wrapText="1"/>
    </xf>
    <xf numFmtId="3" fontId="40" fillId="37" borderId="17" xfId="0" applyNumberFormat="1" applyFont="1" applyFill="1" applyBorder="1" applyAlignment="1">
      <alignment vertical="center"/>
    </xf>
    <xf numFmtId="0" fontId="40" fillId="37" borderId="15" xfId="0" applyFont="1" applyFill="1" applyBorder="1" applyAlignment="1">
      <alignment vertical="center"/>
    </xf>
    <xf numFmtId="3" fontId="40" fillId="37" borderId="10" xfId="0" applyNumberFormat="1" applyFont="1" applyFill="1" applyBorder="1" applyAlignment="1">
      <alignment vertical="center"/>
    </xf>
    <xf numFmtId="3" fontId="40" fillId="0" borderId="0" xfId="0" applyNumberFormat="1" applyFont="1" applyAlignment="1">
      <alignment vertical="center"/>
    </xf>
    <xf numFmtId="0" fontId="40" fillId="0" borderId="0" xfId="0" applyFont="1" applyAlignment="1">
      <alignment vertical="center"/>
    </xf>
    <xf numFmtId="49" fontId="39" fillId="33" borderId="12" xfId="0" applyNumberFormat="1" applyFont="1" applyFill="1" applyBorder="1" applyAlignment="1">
      <alignment horizontal="center" vertical="center"/>
    </xf>
    <xf numFmtId="49" fontId="39" fillId="33" borderId="17" xfId="0" applyNumberFormat="1" applyFont="1" applyFill="1" applyBorder="1" applyAlignment="1">
      <alignment horizontal="center" vertical="center" wrapText="1"/>
    </xf>
    <xf numFmtId="3" fontId="14" fillId="33" borderId="56" xfId="0" applyNumberFormat="1" applyFont="1" applyFill="1" applyBorder="1" applyAlignment="1">
      <alignment horizontal="center" vertical="center" wrapText="1"/>
    </xf>
    <xf numFmtId="3" fontId="14" fillId="33" borderId="57" xfId="0" applyNumberFormat="1" applyFont="1" applyFill="1" applyBorder="1" applyAlignment="1">
      <alignment horizontal="center" vertical="center" wrapText="1"/>
    </xf>
    <xf numFmtId="0" fontId="0" fillId="0" borderId="0" xfId="0" applyAlignment="1">
      <alignment vertical="center" wrapText="1"/>
    </xf>
    <xf numFmtId="0" fontId="20" fillId="0" borderId="52" xfId="0" applyFont="1" applyBorder="1" applyAlignment="1">
      <alignment vertical="center" wrapText="1"/>
    </xf>
    <xf numFmtId="0" fontId="3" fillId="0" borderId="10" xfId="0" applyFont="1" applyBorder="1" applyAlignment="1">
      <alignment vertical="center"/>
    </xf>
    <xf numFmtId="3" fontId="14" fillId="33" borderId="58" xfId="0" applyNumberFormat="1" applyFont="1" applyFill="1" applyBorder="1" applyAlignment="1">
      <alignment horizontal="center" vertical="center" wrapText="1"/>
    </xf>
    <xf numFmtId="3" fontId="14" fillId="33" borderId="10" xfId="0" applyNumberFormat="1" applyFont="1" applyFill="1" applyBorder="1" applyAlignment="1">
      <alignment horizontal="center" vertical="center" wrapText="1"/>
    </xf>
    <xf numFmtId="0" fontId="17" fillId="0" borderId="13" xfId="0" applyFont="1" applyBorder="1" applyAlignment="1">
      <alignment wrapText="1"/>
    </xf>
    <xf numFmtId="0" fontId="17" fillId="0" borderId="14" xfId="0" applyFont="1" applyBorder="1" applyAlignment="1">
      <alignment wrapText="1"/>
    </xf>
    <xf numFmtId="0" fontId="17" fillId="0" borderId="16" xfId="0" applyFont="1" applyBorder="1" applyAlignment="1">
      <alignment wrapText="1"/>
    </xf>
    <xf numFmtId="0" fontId="43" fillId="39" borderId="16" xfId="0" applyFont="1" applyFill="1" applyBorder="1" applyAlignment="1">
      <alignment vertical="center" wrapText="1"/>
    </xf>
    <xf numFmtId="49" fontId="14" fillId="37" borderId="10" xfId="0" applyNumberFormat="1" applyFont="1" applyFill="1" applyBorder="1" applyAlignment="1">
      <alignment horizontal="center" vertical="center" wrapText="1"/>
    </xf>
    <xf numFmtId="3" fontId="39" fillId="0" borderId="54" xfId="0" applyNumberFormat="1" applyFont="1" applyBorder="1" applyAlignment="1">
      <alignment vertical="center"/>
    </xf>
    <xf numFmtId="3" fontId="39" fillId="0" borderId="12" xfId="0" applyNumberFormat="1" applyFont="1" applyBorder="1" applyAlignment="1">
      <alignment vertical="center"/>
    </xf>
    <xf numFmtId="3" fontId="39" fillId="0" borderId="17" xfId="0" applyNumberFormat="1" applyFont="1" applyBorder="1" applyAlignment="1">
      <alignment vertical="center"/>
    </xf>
    <xf numFmtId="0" fontId="39" fillId="40" borderId="10" xfId="0" applyFont="1" applyFill="1" applyBorder="1" applyAlignment="1">
      <alignment vertical="center"/>
    </xf>
    <xf numFmtId="3" fontId="39" fillId="40" borderId="10" xfId="0" applyNumberFormat="1" applyFont="1" applyFill="1" applyBorder="1" applyAlignment="1">
      <alignment vertical="center"/>
    </xf>
    <xf numFmtId="3" fontId="39" fillId="40" borderId="15" xfId="0" applyNumberFormat="1" applyFont="1" applyFill="1" applyBorder="1" applyAlignment="1">
      <alignment vertical="center"/>
    </xf>
    <xf numFmtId="3" fontId="20" fillId="0" borderId="10" xfId="0" applyNumberFormat="1" applyFont="1" applyBorder="1" applyAlignment="1">
      <alignment vertical="center" wrapText="1"/>
    </xf>
    <xf numFmtId="0" fontId="0" fillId="0" borderId="32" xfId="0" applyNumberFormat="1" applyBorder="1" applyAlignment="1">
      <alignment vertical="center" wrapText="1"/>
    </xf>
    <xf numFmtId="0" fontId="0" fillId="0" borderId="32" xfId="0" applyBorder="1" applyAlignment="1">
      <alignment vertical="center" wrapText="1"/>
    </xf>
    <xf numFmtId="0" fontId="20" fillId="0" borderId="52" xfId="0" applyFont="1" applyBorder="1" applyAlignment="1">
      <alignment horizontal="center"/>
    </xf>
    <xf numFmtId="0" fontId="20" fillId="0" borderId="51" xfId="0" applyFont="1" applyBorder="1" applyAlignment="1">
      <alignment/>
    </xf>
    <xf numFmtId="0" fontId="14" fillId="0" borderId="0" xfId="0" applyFont="1" applyAlignment="1">
      <alignment vertical="center" wrapText="1"/>
    </xf>
    <xf numFmtId="0" fontId="20" fillId="0" borderId="38" xfId="0" applyFont="1" applyBorder="1" applyAlignment="1">
      <alignment/>
    </xf>
    <xf numFmtId="3" fontId="20" fillId="0" borderId="38" xfId="0" applyNumberFormat="1" applyFont="1" applyBorder="1" applyAlignment="1">
      <alignment/>
    </xf>
    <xf numFmtId="0" fontId="20" fillId="0" borderId="50" xfId="0" applyFont="1" applyBorder="1" applyAlignment="1">
      <alignment/>
    </xf>
    <xf numFmtId="0" fontId="20" fillId="0" borderId="59" xfId="0" applyFont="1" applyBorder="1" applyAlignment="1">
      <alignment/>
    </xf>
    <xf numFmtId="0" fontId="20" fillId="0" borderId="60" xfId="0" applyFont="1" applyBorder="1" applyAlignment="1">
      <alignment/>
    </xf>
    <xf numFmtId="3" fontId="20" fillId="0" borderId="60" xfId="0" applyNumberFormat="1" applyFont="1" applyBorder="1" applyAlignment="1">
      <alignment/>
    </xf>
    <xf numFmtId="3" fontId="20" fillId="0" borderId="27" xfId="0" applyNumberFormat="1" applyFont="1" applyBorder="1" applyAlignment="1">
      <alignment/>
    </xf>
    <xf numFmtId="0" fontId="20" fillId="0" borderId="61" xfId="0" applyFont="1" applyBorder="1" applyAlignment="1">
      <alignment/>
    </xf>
    <xf numFmtId="3" fontId="20" fillId="0" borderId="28" xfId="0" applyNumberFormat="1" applyFont="1" applyBorder="1" applyAlignment="1">
      <alignment/>
    </xf>
    <xf numFmtId="0" fontId="125" fillId="0" borderId="10" xfId="0" applyFont="1" applyBorder="1" applyAlignment="1">
      <alignment vertical="center"/>
    </xf>
    <xf numFmtId="0" fontId="30"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46" fillId="0" borderId="0" xfId="0" applyFont="1" applyFill="1" applyAlignment="1">
      <alignment vertical="center"/>
    </xf>
    <xf numFmtId="0" fontId="46" fillId="0" borderId="0" xfId="0" applyFont="1" applyFill="1" applyBorder="1" applyAlignment="1">
      <alignment vertical="center"/>
    </xf>
    <xf numFmtId="0" fontId="3" fillId="0" borderId="62" xfId="0" applyFont="1" applyBorder="1" applyAlignment="1">
      <alignment vertical="center"/>
    </xf>
    <xf numFmtId="0" fontId="47" fillId="0" borderId="56" xfId="0" applyFont="1" applyBorder="1" applyAlignment="1">
      <alignment horizontal="center" vertical="center"/>
    </xf>
    <xf numFmtId="0" fontId="47" fillId="0" borderId="53" xfId="0" applyFont="1" applyBorder="1" applyAlignment="1">
      <alignment horizontal="center" vertical="center"/>
    </xf>
    <xf numFmtId="0" fontId="47" fillId="0" borderId="57" xfId="0" applyFont="1" applyBorder="1" applyAlignment="1">
      <alignment horizontal="center" vertical="center"/>
    </xf>
    <xf numFmtId="3" fontId="0" fillId="0" borderId="34" xfId="0" applyNumberFormat="1" applyFont="1" applyBorder="1" applyAlignment="1">
      <alignment horizontal="center" vertical="center"/>
    </xf>
    <xf numFmtId="3" fontId="0" fillId="0" borderId="33" xfId="0" applyNumberFormat="1" applyFont="1" applyBorder="1" applyAlignment="1">
      <alignment vertical="center"/>
    </xf>
    <xf numFmtId="3" fontId="0" fillId="0" borderId="32" xfId="0" applyNumberFormat="1" applyFont="1" applyBorder="1" applyAlignment="1">
      <alignment horizontal="right" vertical="center"/>
    </xf>
    <xf numFmtId="3" fontId="0" fillId="0" borderId="25" xfId="0" applyNumberFormat="1" applyFont="1" applyBorder="1" applyAlignment="1">
      <alignment horizontal="center" vertical="center"/>
    </xf>
    <xf numFmtId="3" fontId="0" fillId="0" borderId="23" xfId="0" applyNumberFormat="1" applyFont="1" applyBorder="1" applyAlignment="1">
      <alignment horizontal="center" vertical="center"/>
    </xf>
    <xf numFmtId="3" fontId="0" fillId="0" borderId="23" xfId="0" applyNumberFormat="1" applyFont="1" applyBorder="1" applyAlignment="1">
      <alignment vertical="center"/>
    </xf>
    <xf numFmtId="3" fontId="3" fillId="0" borderId="15" xfId="0" applyNumberFormat="1" applyFont="1" applyBorder="1" applyAlignment="1">
      <alignment horizontal="right" vertical="center"/>
    </xf>
    <xf numFmtId="3" fontId="3" fillId="0" borderId="10" xfId="0" applyNumberFormat="1" applyFont="1" applyBorder="1" applyAlignment="1">
      <alignment horizontal="right" vertical="center"/>
    </xf>
    <xf numFmtId="0" fontId="3" fillId="0" borderId="63" xfId="0" applyFont="1" applyBorder="1" applyAlignment="1">
      <alignment vertical="center"/>
    </xf>
    <xf numFmtId="3" fontId="0" fillId="0" borderId="53" xfId="0" applyNumberFormat="1" applyFont="1" applyBorder="1" applyAlignment="1">
      <alignment horizontal="center" vertical="center"/>
    </xf>
    <xf numFmtId="0" fontId="16" fillId="0" borderId="0" xfId="0" applyFont="1" applyAlignment="1">
      <alignment horizontal="center" vertical="center"/>
    </xf>
    <xf numFmtId="0" fontId="30" fillId="0" borderId="0" xfId="0" applyFont="1" applyAlignment="1">
      <alignment horizontal="center" vertical="center"/>
    </xf>
    <xf numFmtId="0" fontId="30" fillId="0" borderId="0" xfId="0" applyFont="1" applyAlignment="1">
      <alignment/>
    </xf>
    <xf numFmtId="0" fontId="3" fillId="0" borderId="0" xfId="0" applyFont="1" applyAlignment="1">
      <alignment vertical="center"/>
    </xf>
    <xf numFmtId="0" fontId="0" fillId="0" borderId="0" xfId="0" applyFont="1" applyBorder="1" applyAlignment="1">
      <alignment/>
    </xf>
    <xf numFmtId="0" fontId="0" fillId="0" borderId="0" xfId="0" applyFont="1" applyAlignment="1">
      <alignment/>
    </xf>
    <xf numFmtId="0" fontId="3" fillId="0" borderId="5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xf>
    <xf numFmtId="0" fontId="3" fillId="0" borderId="0" xfId="0" applyFont="1" applyAlignment="1">
      <alignment horizontal="right"/>
    </xf>
    <xf numFmtId="0" fontId="0" fillId="0" borderId="14" xfId="0" applyFont="1" applyBorder="1" applyAlignment="1">
      <alignment horizontal="center"/>
    </xf>
    <xf numFmtId="0" fontId="0" fillId="0" borderId="14" xfId="0" applyFont="1" applyBorder="1" applyAlignment="1">
      <alignment/>
    </xf>
    <xf numFmtId="0" fontId="0" fillId="0" borderId="0" xfId="0" applyFont="1" applyAlignment="1">
      <alignment/>
    </xf>
    <xf numFmtId="0" fontId="0" fillId="0" borderId="13" xfId="0" applyFont="1" applyBorder="1" applyAlignment="1">
      <alignment horizontal="center"/>
    </xf>
    <xf numFmtId="0" fontId="0" fillId="0" borderId="13" xfId="0" applyFont="1" applyBorder="1" applyAlignment="1">
      <alignment/>
    </xf>
    <xf numFmtId="0" fontId="0" fillId="0" borderId="19" xfId="0" applyFont="1" applyBorder="1" applyAlignment="1">
      <alignment horizontal="center"/>
    </xf>
    <xf numFmtId="0" fontId="0" fillId="0" borderId="0" xfId="0" applyFont="1" applyFill="1" applyBorder="1" applyAlignment="1">
      <alignment/>
    </xf>
    <xf numFmtId="0" fontId="0" fillId="0" borderId="0" xfId="0" applyFont="1" applyBorder="1" applyAlignment="1">
      <alignment horizontal="center"/>
    </xf>
    <xf numFmtId="0" fontId="0" fillId="0" borderId="0" xfId="0" applyFont="1" applyFill="1" applyBorder="1" applyAlignment="1">
      <alignment horizontal="center"/>
    </xf>
    <xf numFmtId="0" fontId="0" fillId="0" borderId="20" xfId="0" applyFont="1" applyFill="1" applyBorder="1" applyAlignment="1">
      <alignment/>
    </xf>
    <xf numFmtId="0" fontId="0" fillId="0" borderId="0" xfId="0" applyFont="1" applyBorder="1" applyAlignment="1">
      <alignment/>
    </xf>
    <xf numFmtId="0" fontId="48" fillId="37" borderId="10" xfId="0" applyFont="1" applyFill="1" applyBorder="1" applyAlignment="1">
      <alignment horizontal="center"/>
    </xf>
    <xf numFmtId="0" fontId="15" fillId="37" borderId="15" xfId="0" applyFont="1" applyFill="1" applyBorder="1" applyAlignment="1">
      <alignment horizontal="center"/>
    </xf>
    <xf numFmtId="0" fontId="15" fillId="37" borderId="10" xfId="0" applyFont="1" applyFill="1" applyBorder="1" applyAlignment="1">
      <alignment horizontal="center"/>
    </xf>
    <xf numFmtId="3" fontId="15" fillId="37" borderId="10" xfId="0" applyNumberFormat="1" applyFont="1" applyFill="1" applyBorder="1" applyAlignment="1">
      <alignment/>
    </xf>
    <xf numFmtId="0" fontId="15" fillId="37" borderId="15" xfId="0" applyFont="1" applyFill="1" applyBorder="1" applyAlignment="1">
      <alignment/>
    </xf>
    <xf numFmtId="0" fontId="15" fillId="0" borderId="0" xfId="0" applyFont="1" applyFill="1" applyBorder="1" applyAlignment="1">
      <alignment horizontal="center" vertical="center"/>
    </xf>
    <xf numFmtId="0" fontId="48" fillId="0" borderId="0" xfId="0" applyFont="1" applyFill="1" applyBorder="1" applyAlignment="1">
      <alignment vertical="center"/>
    </xf>
    <xf numFmtId="0" fontId="48" fillId="0" borderId="0" xfId="0" applyFont="1" applyFill="1" applyBorder="1" applyAlignment="1">
      <alignment horizontal="center"/>
    </xf>
    <xf numFmtId="0" fontId="15" fillId="0" borderId="0" xfId="0" applyFont="1" applyFill="1" applyBorder="1" applyAlignment="1">
      <alignment vertical="center"/>
    </xf>
    <xf numFmtId="0" fontId="0" fillId="0" borderId="0" xfId="0" applyFont="1" applyFill="1" applyAlignment="1">
      <alignment/>
    </xf>
    <xf numFmtId="0" fontId="30" fillId="0" borderId="0" xfId="0" applyFont="1" applyAlignment="1">
      <alignment/>
    </xf>
    <xf numFmtId="0" fontId="3" fillId="0" borderId="0" xfId="0" applyFont="1" applyBorder="1" applyAlignment="1">
      <alignment/>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15" fillId="0" borderId="64" xfId="0" applyFont="1" applyBorder="1" applyAlignment="1">
      <alignment/>
    </xf>
    <xf numFmtId="0" fontId="15" fillId="0" borderId="0" xfId="0" applyFont="1" applyAlignment="1">
      <alignment/>
    </xf>
    <xf numFmtId="0" fontId="48" fillId="0" borderId="65" xfId="0" applyFont="1" applyBorder="1" applyAlignment="1">
      <alignment/>
    </xf>
    <xf numFmtId="0" fontId="48" fillId="0" borderId="0" xfId="0" applyFont="1" applyAlignment="1">
      <alignment/>
    </xf>
    <xf numFmtId="0" fontId="0" fillId="0" borderId="13" xfId="0" applyFont="1" applyBorder="1" applyAlignment="1">
      <alignment/>
    </xf>
    <xf numFmtId="0" fontId="0" fillId="0" borderId="14" xfId="0" applyFont="1" applyBorder="1" applyAlignment="1">
      <alignment/>
    </xf>
    <xf numFmtId="0" fontId="0" fillId="0" borderId="18" xfId="0" applyFont="1" applyBorder="1" applyAlignment="1">
      <alignment/>
    </xf>
    <xf numFmtId="0" fontId="0" fillId="0" borderId="18" xfId="0" applyFont="1" applyBorder="1" applyAlignment="1">
      <alignment/>
    </xf>
    <xf numFmtId="0" fontId="0" fillId="0" borderId="18" xfId="0" applyFont="1" applyBorder="1" applyAlignment="1">
      <alignment horizontal="center"/>
    </xf>
    <xf numFmtId="0" fontId="48" fillId="0" borderId="66" xfId="0" applyFont="1" applyBorder="1" applyAlignment="1">
      <alignment/>
    </xf>
    <xf numFmtId="0" fontId="3" fillId="0" borderId="13" xfId="0" applyFont="1" applyBorder="1" applyAlignment="1">
      <alignment/>
    </xf>
    <xf numFmtId="0" fontId="3" fillId="0" borderId="13" xfId="0" applyFont="1" applyBorder="1" applyAlignment="1">
      <alignment wrapText="1"/>
    </xf>
    <xf numFmtId="0" fontId="3" fillId="0" borderId="13" xfId="0" applyFont="1" applyBorder="1" applyAlignment="1">
      <alignment horizontal="center"/>
    </xf>
    <xf numFmtId="0" fontId="3" fillId="0" borderId="14" xfId="0" applyFont="1" applyBorder="1" applyAlignment="1">
      <alignment/>
    </xf>
    <xf numFmtId="0" fontId="0" fillId="0" borderId="0" xfId="0" applyFont="1" applyAlignment="1">
      <alignment/>
    </xf>
    <xf numFmtId="0" fontId="0" fillId="0" borderId="0" xfId="0" applyFont="1" applyFill="1" applyAlignment="1">
      <alignment vertical="center"/>
    </xf>
    <xf numFmtId="0" fontId="0" fillId="0" borderId="0" xfId="0" applyFont="1" applyFill="1" applyAlignment="1">
      <alignment/>
    </xf>
    <xf numFmtId="2" fontId="3" fillId="0" borderId="32" xfId="50" applyNumberFormat="1" applyFont="1" applyFill="1" applyBorder="1" applyAlignment="1">
      <alignment horizontal="center"/>
      <protection/>
    </xf>
    <xf numFmtId="0" fontId="7" fillId="0" borderId="32" xfId="50" applyFont="1" applyFill="1" applyBorder="1" applyAlignment="1">
      <alignment horizontal="center" vertical="center"/>
      <protection/>
    </xf>
    <xf numFmtId="0" fontId="0" fillId="0" borderId="0" xfId="50" applyFont="1" applyFill="1">
      <alignment/>
      <protection/>
    </xf>
    <xf numFmtId="0" fontId="51" fillId="0" borderId="0" xfId="50" applyFont="1" applyFill="1" applyAlignment="1">
      <alignment horizontal="left" vertical="center"/>
      <protection/>
    </xf>
    <xf numFmtId="0" fontId="50" fillId="0" borderId="0" xfId="50" applyFont="1" applyFill="1" applyAlignment="1">
      <alignment horizontal="left" vertical="center"/>
      <protection/>
    </xf>
    <xf numFmtId="0" fontId="0" fillId="0" borderId="0" xfId="0" applyFont="1" applyFill="1" applyAlignment="1">
      <alignment horizontal="center" vertical="center"/>
    </xf>
    <xf numFmtId="0" fontId="20" fillId="0" borderId="24" xfId="0" applyFont="1" applyBorder="1" applyAlignment="1">
      <alignment horizontal="left"/>
    </xf>
    <xf numFmtId="0" fontId="20" fillId="0" borderId="26" xfId="0" applyFont="1" applyFill="1" applyBorder="1" applyAlignment="1">
      <alignment vertical="center" wrapText="1"/>
    </xf>
    <xf numFmtId="0" fontId="20" fillId="0" borderId="24" xfId="0" applyFont="1" applyFill="1" applyBorder="1" applyAlignment="1">
      <alignment vertical="center" wrapText="1"/>
    </xf>
    <xf numFmtId="0" fontId="20" fillId="0" borderId="25" xfId="0" applyFont="1" applyFill="1" applyBorder="1" applyAlignment="1">
      <alignment vertical="center" wrapText="1"/>
    </xf>
    <xf numFmtId="3" fontId="20" fillId="0" borderId="67" xfId="0" applyNumberFormat="1" applyFont="1" applyBorder="1" applyAlignment="1">
      <alignment vertical="center"/>
    </xf>
    <xf numFmtId="0" fontId="0" fillId="0" borderId="17" xfId="0" applyFont="1" applyBorder="1" applyAlignment="1">
      <alignment vertical="center"/>
    </xf>
    <xf numFmtId="0" fontId="0" fillId="0" borderId="17" xfId="0" applyFont="1" applyBorder="1" applyAlignment="1">
      <alignment vertical="center" wrapText="1"/>
    </xf>
    <xf numFmtId="0" fontId="0" fillId="0" borderId="14" xfId="0" applyFont="1" applyBorder="1" applyAlignment="1">
      <alignment vertical="center"/>
    </xf>
    <xf numFmtId="0" fontId="0" fillId="0" borderId="14" xfId="0" applyFont="1" applyBorder="1" applyAlignment="1">
      <alignment vertical="center" wrapText="1"/>
    </xf>
    <xf numFmtId="0" fontId="0" fillId="0" borderId="18" xfId="0" applyFont="1" applyBorder="1" applyAlignment="1">
      <alignment vertical="center"/>
    </xf>
    <xf numFmtId="0" fontId="0" fillId="0" borderId="18" xfId="0" applyFont="1" applyBorder="1" applyAlignment="1">
      <alignment vertical="center" wrapText="1"/>
    </xf>
    <xf numFmtId="3" fontId="14" fillId="0" borderId="0" xfId="0" applyNumberFormat="1" applyFont="1" applyBorder="1" applyAlignment="1">
      <alignment horizontal="center" vertical="center"/>
    </xf>
    <xf numFmtId="3" fontId="14" fillId="0" borderId="0" xfId="58" applyNumberFormat="1" applyFont="1" applyBorder="1" applyAlignment="1">
      <alignment vertical="center"/>
    </xf>
    <xf numFmtId="3" fontId="14" fillId="0" borderId="0" xfId="0" applyNumberFormat="1" applyFont="1" applyBorder="1" applyAlignment="1" applyProtection="1">
      <alignment vertical="center"/>
      <protection/>
    </xf>
    <xf numFmtId="3" fontId="14" fillId="0" borderId="0" xfId="0" applyNumberFormat="1" applyFont="1" applyBorder="1" applyAlignment="1" applyProtection="1">
      <alignment horizontal="center" vertical="center"/>
      <protection/>
    </xf>
    <xf numFmtId="3" fontId="14" fillId="0" borderId="0" xfId="58" applyNumberFormat="1" applyFont="1" applyBorder="1" applyAlignment="1" applyProtection="1">
      <alignment vertical="center"/>
      <protection/>
    </xf>
    <xf numFmtId="3" fontId="14" fillId="0" borderId="0" xfId="0" applyNumberFormat="1" applyFont="1" applyAlignment="1">
      <alignment/>
    </xf>
    <xf numFmtId="3" fontId="14" fillId="33" borderId="16" xfId="0" applyNumberFormat="1" applyFont="1" applyFill="1" applyBorder="1" applyAlignment="1">
      <alignment horizontal="center" vertical="center" wrapText="1"/>
    </xf>
    <xf numFmtId="0" fontId="3" fillId="0" borderId="14" xfId="0" applyFont="1" applyBorder="1" applyAlignment="1">
      <alignment horizontal="center" vertical="center"/>
    </xf>
    <xf numFmtId="3" fontId="3" fillId="0" borderId="14" xfId="0" applyNumberFormat="1" applyFont="1" applyFill="1" applyBorder="1" applyAlignment="1">
      <alignment vertical="center"/>
    </xf>
    <xf numFmtId="0" fontId="3" fillId="35" borderId="10" xfId="0" applyFont="1" applyFill="1" applyBorder="1" applyAlignment="1">
      <alignment horizontal="center" vertical="center"/>
    </xf>
    <xf numFmtId="3" fontId="3" fillId="35" borderId="10" xfId="0" applyNumberFormat="1" applyFont="1" applyFill="1" applyBorder="1" applyAlignment="1">
      <alignment vertical="center"/>
    </xf>
    <xf numFmtId="0" fontId="3" fillId="35" borderId="10" xfId="0" applyFont="1" applyFill="1" applyBorder="1" applyAlignment="1">
      <alignment vertical="center"/>
    </xf>
    <xf numFmtId="0" fontId="0" fillId="0" borderId="20" xfId="0" applyFont="1" applyFill="1" applyBorder="1" applyAlignment="1">
      <alignment horizontal="left"/>
    </xf>
    <xf numFmtId="0" fontId="3" fillId="0" borderId="18" xfId="0" applyFont="1" applyFill="1" applyBorder="1" applyAlignment="1">
      <alignment horizontal="left" vertical="center" wrapText="1"/>
    </xf>
    <xf numFmtId="0" fontId="0" fillId="0" borderId="14" xfId="0" applyFont="1" applyBorder="1" applyAlignment="1">
      <alignment horizontal="center" vertical="center"/>
    </xf>
    <xf numFmtId="0" fontId="0" fillId="0" borderId="14" xfId="0" applyFont="1" applyBorder="1" applyAlignment="1">
      <alignment vertical="center"/>
    </xf>
    <xf numFmtId="0" fontId="0" fillId="0" borderId="25" xfId="0" applyFont="1" applyBorder="1" applyAlignment="1">
      <alignment vertical="center" wrapText="1"/>
    </xf>
    <xf numFmtId="0" fontId="3" fillId="0" borderId="14" xfId="0" applyFont="1" applyBorder="1" applyAlignment="1">
      <alignment horizontal="center" vertical="center"/>
    </xf>
    <xf numFmtId="0" fontId="3" fillId="0" borderId="14" xfId="0" applyFont="1" applyFill="1" applyBorder="1" applyAlignment="1">
      <alignment vertical="center"/>
    </xf>
    <xf numFmtId="0" fontId="3" fillId="0" borderId="25" xfId="0" applyFont="1" applyFill="1" applyBorder="1" applyAlignment="1">
      <alignment vertical="center"/>
    </xf>
    <xf numFmtId="0" fontId="3" fillId="33" borderId="22"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5" xfId="0" applyFont="1" applyFill="1" applyBorder="1" applyAlignment="1">
      <alignment vertical="center"/>
    </xf>
    <xf numFmtId="0" fontId="0" fillId="0" borderId="25" xfId="0" applyFont="1" applyBorder="1" applyAlignment="1">
      <alignment vertical="center"/>
    </xf>
    <xf numFmtId="0" fontId="3" fillId="0" borderId="52" xfId="0" applyFont="1" applyBorder="1" applyAlignment="1">
      <alignment horizontal="center" vertical="center"/>
    </xf>
    <xf numFmtId="0" fontId="3" fillId="0" borderId="52" xfId="0" applyFont="1" applyFill="1" applyBorder="1" applyAlignment="1">
      <alignment vertical="center"/>
    </xf>
    <xf numFmtId="0" fontId="3" fillId="0" borderId="38" xfId="0" applyFont="1" applyFill="1" applyBorder="1" applyAlignment="1">
      <alignment vertical="center"/>
    </xf>
    <xf numFmtId="0" fontId="0" fillId="0" borderId="13" xfId="0" applyFont="1" applyBorder="1" applyAlignment="1">
      <alignment horizontal="center" vertical="center"/>
    </xf>
    <xf numFmtId="0" fontId="0" fillId="0" borderId="13" xfId="0" applyFont="1" applyBorder="1" applyAlignment="1">
      <alignment vertical="center"/>
    </xf>
    <xf numFmtId="0" fontId="0" fillId="0" borderId="24" xfId="0" applyFont="1" applyBorder="1" applyAlignment="1">
      <alignment vertical="center" wrapText="1"/>
    </xf>
    <xf numFmtId="0" fontId="0" fillId="0" borderId="24" xfId="0" applyFont="1" applyBorder="1" applyAlignment="1">
      <alignment vertical="center"/>
    </xf>
    <xf numFmtId="0" fontId="3" fillId="33" borderId="10" xfId="0" applyFont="1" applyFill="1" applyBorder="1" applyAlignment="1">
      <alignment vertical="center"/>
    </xf>
    <xf numFmtId="0" fontId="0" fillId="0" borderId="19" xfId="0" applyFont="1" applyBorder="1" applyAlignment="1">
      <alignment horizontal="center" vertical="center"/>
    </xf>
    <xf numFmtId="0" fontId="0" fillId="0" borderId="0" xfId="0" applyFont="1" applyFill="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20" xfId="0" applyFont="1" applyFill="1" applyBorder="1" applyAlignment="1">
      <alignment vertical="center"/>
    </xf>
    <xf numFmtId="0" fontId="15" fillId="36" borderId="10" xfId="0" applyFont="1" applyFill="1" applyBorder="1" applyAlignment="1">
      <alignment horizontal="center" vertical="center"/>
    </xf>
    <xf numFmtId="0" fontId="15" fillId="36" borderId="15" xfId="0" applyFont="1" applyFill="1" applyBorder="1" applyAlignment="1">
      <alignment horizontal="center" vertical="center"/>
    </xf>
    <xf numFmtId="0" fontId="15" fillId="36" borderId="10" xfId="0" applyFont="1" applyFill="1" applyBorder="1" applyAlignment="1">
      <alignment vertical="center"/>
    </xf>
    <xf numFmtId="0" fontId="0" fillId="0" borderId="62" xfId="0" applyFont="1" applyBorder="1" applyAlignment="1">
      <alignment horizontal="center" vertical="center"/>
    </xf>
    <xf numFmtId="0" fontId="3" fillId="0" borderId="62" xfId="0" applyFont="1" applyBorder="1" applyAlignment="1">
      <alignment horizontal="center" vertical="center"/>
    </xf>
    <xf numFmtId="0" fontId="3" fillId="0" borderId="68" xfId="0" applyFont="1" applyBorder="1" applyAlignment="1">
      <alignment horizontal="center" vertical="center"/>
    </xf>
    <xf numFmtId="0" fontId="0" fillId="0" borderId="69" xfId="0" applyFont="1" applyBorder="1" applyAlignment="1">
      <alignment horizontal="center" vertical="center"/>
    </xf>
    <xf numFmtId="0" fontId="0" fillId="0" borderId="12" xfId="0" applyFont="1" applyBorder="1" applyAlignment="1">
      <alignment vertical="center"/>
    </xf>
    <xf numFmtId="0" fontId="3" fillId="0" borderId="14" xfId="0" applyFont="1" applyFill="1" applyBorder="1" applyAlignment="1">
      <alignment horizontal="center" vertical="center"/>
    </xf>
    <xf numFmtId="0" fontId="3" fillId="0" borderId="16" xfId="0" applyFont="1" applyFill="1" applyBorder="1" applyAlignment="1">
      <alignment vertical="center"/>
    </xf>
    <xf numFmtId="0" fontId="3" fillId="0" borderId="16" xfId="0" applyFont="1" applyFill="1" applyBorder="1" applyAlignment="1">
      <alignment horizontal="center" vertical="center"/>
    </xf>
    <xf numFmtId="0" fontId="3" fillId="37" borderId="10" xfId="0" applyFont="1" applyFill="1" applyBorder="1" applyAlignment="1">
      <alignment horizontal="center" vertical="center"/>
    </xf>
    <xf numFmtId="0" fontId="14" fillId="0" borderId="59" xfId="0" applyFont="1" applyBorder="1" applyAlignment="1">
      <alignment vertical="center"/>
    </xf>
    <xf numFmtId="0" fontId="14" fillId="0" borderId="19" xfId="0" applyFont="1" applyBorder="1" applyAlignment="1">
      <alignment vertical="center"/>
    </xf>
    <xf numFmtId="0" fontId="14" fillId="0" borderId="61" xfId="0" applyFont="1" applyBorder="1" applyAlignment="1">
      <alignment vertical="center"/>
    </xf>
    <xf numFmtId="3" fontId="126" fillId="0" borderId="15" xfId="0" applyNumberFormat="1" applyFont="1" applyBorder="1" applyAlignment="1">
      <alignment vertical="center"/>
    </xf>
    <xf numFmtId="3" fontId="20" fillId="0" borderId="30" xfId="0" applyNumberFormat="1" applyFont="1" applyBorder="1" applyAlignment="1">
      <alignment horizontal="right" vertical="center"/>
    </xf>
    <xf numFmtId="3" fontId="20" fillId="0" borderId="31" xfId="0" applyNumberFormat="1" applyFont="1" applyBorder="1" applyAlignment="1">
      <alignment horizontal="right" vertical="center"/>
    </xf>
    <xf numFmtId="3" fontId="20" fillId="0" borderId="32" xfId="0" applyNumberFormat="1" applyFont="1" applyBorder="1" applyAlignment="1">
      <alignment horizontal="right" vertical="center"/>
    </xf>
    <xf numFmtId="0" fontId="52" fillId="0" borderId="0" xfId="50" applyFont="1" applyFill="1" applyAlignment="1">
      <alignment horizontal="left" vertical="center"/>
      <protection/>
    </xf>
    <xf numFmtId="0" fontId="11" fillId="0" borderId="0" xfId="51" applyFont="1">
      <alignment/>
      <protection/>
    </xf>
    <xf numFmtId="0" fontId="50" fillId="0" borderId="0" xfId="51" applyFont="1" applyAlignment="1">
      <alignment horizontal="left"/>
      <protection/>
    </xf>
    <xf numFmtId="0" fontId="50" fillId="0" borderId="0" xfId="51" applyFont="1">
      <alignment/>
      <protection/>
    </xf>
    <xf numFmtId="3" fontId="11" fillId="0" borderId="0" xfId="51" applyNumberFormat="1" applyFont="1" applyFill="1">
      <alignment/>
      <protection/>
    </xf>
    <xf numFmtId="0" fontId="11" fillId="0" borderId="0" xfId="51" applyFont="1" applyFill="1">
      <alignment/>
      <protection/>
    </xf>
    <xf numFmtId="0" fontId="12" fillId="0" borderId="0" xfId="51" applyFont="1">
      <alignment/>
      <protection/>
    </xf>
    <xf numFmtId="0" fontId="0" fillId="0" borderId="0" xfId="0" applyFont="1" applyFill="1" applyAlignment="1">
      <alignment wrapText="1"/>
    </xf>
    <xf numFmtId="0" fontId="12" fillId="0" borderId="21" xfId="51" applyFont="1" applyBorder="1" applyAlignment="1">
      <alignment horizontal="left"/>
      <protection/>
    </xf>
    <xf numFmtId="0" fontId="12" fillId="0" borderId="21" xfId="51" applyFont="1" applyBorder="1">
      <alignment/>
      <protection/>
    </xf>
    <xf numFmtId="3" fontId="12" fillId="0" borderId="21" xfId="51" applyNumberFormat="1" applyFont="1" applyFill="1" applyBorder="1">
      <alignment/>
      <protection/>
    </xf>
    <xf numFmtId="188" fontId="12" fillId="0" borderId="21" xfId="51" applyNumberFormat="1" applyFont="1" applyFill="1" applyBorder="1">
      <alignment/>
      <protection/>
    </xf>
    <xf numFmtId="0" fontId="12" fillId="0" borderId="21" xfId="51" applyFont="1" applyFill="1" applyBorder="1" applyAlignment="1">
      <alignment horizontal="right"/>
      <protection/>
    </xf>
    <xf numFmtId="0" fontId="4" fillId="0" borderId="0" xfId="51" applyFont="1" applyBorder="1" applyAlignment="1">
      <alignment vertical="center"/>
      <protection/>
    </xf>
    <xf numFmtId="0" fontId="0" fillId="0" borderId="0" xfId="0" applyFill="1" applyBorder="1" applyAlignment="1">
      <alignment horizontal="center" wrapText="1"/>
    </xf>
    <xf numFmtId="0" fontId="11" fillId="0" borderId="0" xfId="51" applyFont="1" applyAlignment="1">
      <alignment vertical="center"/>
      <protection/>
    </xf>
    <xf numFmtId="0" fontId="50" fillId="0" borderId="0" xfId="51" applyFont="1" applyAlignment="1">
      <alignment vertical="center"/>
      <protection/>
    </xf>
    <xf numFmtId="1" fontId="12" fillId="0" borderId="0" xfId="51" applyNumberFormat="1" applyFont="1" applyFill="1" applyBorder="1" applyAlignment="1">
      <alignment horizontal="right"/>
      <protection/>
    </xf>
    <xf numFmtId="1" fontId="12" fillId="0" borderId="70" xfId="51" applyNumberFormat="1" applyFont="1" applyFill="1" applyBorder="1" applyAlignment="1">
      <alignment horizontal="right"/>
      <protection/>
    </xf>
    <xf numFmtId="1" fontId="4" fillId="0" borderId="70" xfId="51" applyNumberFormat="1" applyFont="1" applyFill="1" applyBorder="1" applyAlignment="1">
      <alignment horizontal="right" vertical="center" wrapText="1"/>
      <protection/>
    </xf>
    <xf numFmtId="0" fontId="50" fillId="0" borderId="0" xfId="51" applyFont="1" applyFill="1">
      <alignment/>
      <protection/>
    </xf>
    <xf numFmtId="197" fontId="50" fillId="0" borderId="0" xfId="51" applyNumberFormat="1" applyFont="1" applyFill="1" applyAlignment="1">
      <alignment horizontal="right"/>
      <protection/>
    </xf>
    <xf numFmtId="199" fontId="50" fillId="0" borderId="0" xfId="51" applyNumberFormat="1" applyFont="1" applyFill="1" applyAlignment="1">
      <alignment horizontal="right"/>
      <protection/>
    </xf>
    <xf numFmtId="0" fontId="49" fillId="0" borderId="0" xfId="51" applyFont="1" applyFill="1" applyAlignment="1">
      <alignment horizontal="left"/>
      <protection/>
    </xf>
    <xf numFmtId="0" fontId="49" fillId="0" borderId="0" xfId="51" applyFont="1" applyFill="1">
      <alignment/>
      <protection/>
    </xf>
    <xf numFmtId="3" fontId="11" fillId="0" borderId="21" xfId="51" applyNumberFormat="1" applyFont="1" applyFill="1" applyBorder="1" applyAlignment="1">
      <alignment horizontal="right"/>
      <protection/>
    </xf>
    <xf numFmtId="0" fontId="11" fillId="0" borderId="21" xfId="51" applyFont="1" applyFill="1" applyBorder="1" applyAlignment="1">
      <alignment horizontal="right"/>
      <protection/>
    </xf>
    <xf numFmtId="0" fontId="54" fillId="0" borderId="0" xfId="51" applyFont="1" applyAlignment="1">
      <alignment horizontal="left"/>
      <protection/>
    </xf>
    <xf numFmtId="0" fontId="55" fillId="0" borderId="0" xfId="51" applyFont="1">
      <alignment/>
      <protection/>
    </xf>
    <xf numFmtId="0" fontId="20" fillId="0" borderId="0" xfId="51" applyFont="1">
      <alignment/>
      <protection/>
    </xf>
    <xf numFmtId="0" fontId="56" fillId="0" borderId="0" xfId="51" applyFont="1" applyAlignment="1">
      <alignment horizontal="left"/>
      <protection/>
    </xf>
    <xf numFmtId="0" fontId="57" fillId="0" borderId="0" xfId="51" applyFont="1" applyAlignment="1">
      <alignment horizontal="left"/>
      <protection/>
    </xf>
    <xf numFmtId="0" fontId="11" fillId="0" borderId="0" xfId="51" applyFont="1" applyAlignment="1">
      <alignment horizontal="left"/>
      <protection/>
    </xf>
    <xf numFmtId="0" fontId="4" fillId="0" borderId="14" xfId="0" applyFont="1" applyBorder="1" applyAlignment="1">
      <alignment vertical="center" wrapText="1"/>
    </xf>
    <xf numFmtId="0" fontId="4" fillId="0" borderId="14" xfId="0" applyFont="1" applyBorder="1" applyAlignment="1">
      <alignment horizontal="center" vertical="center"/>
    </xf>
    <xf numFmtId="3" fontId="4" fillId="0" borderId="14" xfId="0" applyNumberFormat="1" applyFont="1" applyBorder="1" applyAlignment="1">
      <alignment vertical="center"/>
    </xf>
    <xf numFmtId="3" fontId="4" fillId="0" borderId="14" xfId="0" applyNumberFormat="1" applyFont="1" applyBorder="1" applyAlignment="1">
      <alignment horizontal="center" vertical="center"/>
    </xf>
    <xf numFmtId="0" fontId="4" fillId="0" borderId="14" xfId="0" applyFont="1" applyBorder="1" applyAlignment="1">
      <alignment vertical="center"/>
    </xf>
    <xf numFmtId="0" fontId="4" fillId="0" borderId="18" xfId="0" applyFont="1" applyBorder="1" applyAlignment="1">
      <alignment vertical="center"/>
    </xf>
    <xf numFmtId="0" fontId="4" fillId="0" borderId="18" xfId="0" applyFont="1" applyBorder="1" applyAlignment="1">
      <alignment horizontal="center" vertical="center"/>
    </xf>
    <xf numFmtId="3" fontId="4" fillId="0" borderId="18" xfId="0" applyNumberFormat="1" applyFont="1" applyBorder="1" applyAlignment="1">
      <alignment horizontal="center" vertical="center"/>
    </xf>
    <xf numFmtId="0" fontId="4" fillId="36" borderId="10" xfId="0" applyFont="1" applyFill="1" applyBorder="1" applyAlignment="1">
      <alignment horizontal="center" vertical="center"/>
    </xf>
    <xf numFmtId="3" fontId="4" fillId="36" borderId="10" xfId="0" applyNumberFormat="1" applyFont="1" applyFill="1" applyBorder="1" applyAlignment="1">
      <alignment horizontal="center" vertical="center"/>
    </xf>
    <xf numFmtId="3" fontId="4" fillId="36" borderId="10" xfId="0" applyNumberFormat="1" applyFont="1" applyFill="1" applyBorder="1" applyAlignment="1">
      <alignment vertical="center"/>
    </xf>
    <xf numFmtId="3" fontId="4" fillId="36" borderId="10" xfId="58" applyNumberFormat="1" applyFont="1" applyFill="1" applyBorder="1" applyAlignment="1">
      <alignment horizontal="right" vertical="center"/>
    </xf>
    <xf numFmtId="0" fontId="11" fillId="0" borderId="10" xfId="0" applyFont="1" applyBorder="1" applyAlignment="1">
      <alignment vertical="center" wrapText="1"/>
    </xf>
    <xf numFmtId="0" fontId="11" fillId="0" borderId="10" xfId="0" applyFont="1" applyBorder="1" applyAlignment="1">
      <alignment horizontal="center" vertical="center" wrapText="1"/>
    </xf>
    <xf numFmtId="3" fontId="11" fillId="0" borderId="10" xfId="58" applyNumberFormat="1" applyFont="1" applyBorder="1" applyAlignment="1">
      <alignment horizontal="right" vertical="center"/>
    </xf>
    <xf numFmtId="3" fontId="11" fillId="37" borderId="10" xfId="58" applyNumberFormat="1" applyFont="1" applyFill="1" applyBorder="1" applyAlignment="1">
      <alignment horizontal="right" vertical="center"/>
    </xf>
    <xf numFmtId="3" fontId="11" fillId="33" borderId="10" xfId="58" applyNumberFormat="1" applyFont="1" applyFill="1" applyBorder="1" applyAlignment="1">
      <alignment horizontal="right" vertical="center"/>
    </xf>
    <xf numFmtId="0" fontId="11" fillId="0" borderId="10" xfId="0" applyFont="1" applyBorder="1" applyAlignment="1">
      <alignment horizontal="center" vertical="center"/>
    </xf>
    <xf numFmtId="0" fontId="34" fillId="0" borderId="0" xfId="0" applyFont="1" applyFill="1" applyBorder="1" applyAlignment="1">
      <alignment vertical="center"/>
    </xf>
    <xf numFmtId="0" fontId="34" fillId="0" borderId="0" xfId="0" applyFont="1" applyFill="1" applyBorder="1" applyAlignment="1">
      <alignment horizontal="center" vertical="center"/>
    </xf>
    <xf numFmtId="3" fontId="34" fillId="0" borderId="0" xfId="58" applyNumberFormat="1" applyFont="1" applyFill="1" applyBorder="1" applyAlignment="1">
      <alignment horizontal="right" vertical="center"/>
    </xf>
    <xf numFmtId="3" fontId="59" fillId="35" borderId="10" xfId="58" applyNumberFormat="1" applyFont="1" applyFill="1" applyBorder="1" applyAlignment="1">
      <alignment horizontal="right" vertical="center"/>
    </xf>
    <xf numFmtId="0" fontId="11" fillId="0" borderId="12" xfId="0" applyFont="1" applyBorder="1" applyAlignment="1">
      <alignment horizontal="center" vertical="center"/>
    </xf>
    <xf numFmtId="0" fontId="11" fillId="0" borderId="12" xfId="0" applyFont="1" applyBorder="1" applyAlignment="1">
      <alignment vertical="center" wrapText="1"/>
    </xf>
    <xf numFmtId="0" fontId="11" fillId="0" borderId="12" xfId="0" applyFont="1" applyBorder="1" applyAlignment="1">
      <alignment horizontal="center" vertical="center" wrapText="1"/>
    </xf>
    <xf numFmtId="3" fontId="11" fillId="0" borderId="12" xfId="58" applyNumberFormat="1" applyFont="1" applyBorder="1" applyAlignment="1">
      <alignment horizontal="right" vertical="center"/>
    </xf>
    <xf numFmtId="3" fontId="11" fillId="37" borderId="12" xfId="58" applyNumberFormat="1" applyFont="1" applyFill="1" applyBorder="1" applyAlignment="1">
      <alignment horizontal="right" vertical="center"/>
    </xf>
    <xf numFmtId="3" fontId="11" fillId="33" borderId="12" xfId="58" applyNumberFormat="1" applyFont="1" applyFill="1" applyBorder="1" applyAlignment="1">
      <alignment horizontal="right" vertical="center"/>
    </xf>
    <xf numFmtId="0" fontId="11" fillId="0" borderId="14" xfId="0" applyFont="1" applyBorder="1" applyAlignment="1">
      <alignment horizontal="center" vertical="center"/>
    </xf>
    <xf numFmtId="0" fontId="11" fillId="0" borderId="14" xfId="0" applyFont="1" applyBorder="1" applyAlignment="1">
      <alignment vertical="center" wrapText="1"/>
    </xf>
    <xf numFmtId="0" fontId="11" fillId="0" borderId="14" xfId="0" applyFont="1" applyBorder="1" applyAlignment="1">
      <alignment horizontal="center" vertical="center" wrapText="1"/>
    </xf>
    <xf numFmtId="3" fontId="11" fillId="0" borderId="14" xfId="58" applyNumberFormat="1" applyFont="1" applyBorder="1" applyAlignment="1">
      <alignment horizontal="right" vertical="center"/>
    </xf>
    <xf numFmtId="3" fontId="11" fillId="0" borderId="13" xfId="58" applyNumberFormat="1" applyFont="1" applyBorder="1" applyAlignment="1">
      <alignment horizontal="right" vertical="center"/>
    </xf>
    <xf numFmtId="3" fontId="11" fillId="37" borderId="14" xfId="58" applyNumberFormat="1" applyFont="1" applyFill="1" applyBorder="1" applyAlignment="1">
      <alignment horizontal="right" vertical="center"/>
    </xf>
    <xf numFmtId="3" fontId="11" fillId="33" borderId="14" xfId="58" applyNumberFormat="1" applyFont="1" applyFill="1" applyBorder="1" applyAlignment="1">
      <alignment horizontal="right" vertical="center"/>
    </xf>
    <xf numFmtId="0" fontId="11" fillId="0" borderId="18" xfId="0" applyFont="1" applyBorder="1" applyAlignment="1">
      <alignment horizontal="center" vertical="center"/>
    </xf>
    <xf numFmtId="0" fontId="11" fillId="0" borderId="18" xfId="0" applyFont="1" applyBorder="1" applyAlignment="1">
      <alignment vertical="center" wrapText="1"/>
    </xf>
    <xf numFmtId="0" fontId="11" fillId="0" borderId="18" xfId="0" applyFont="1" applyBorder="1" applyAlignment="1">
      <alignment horizontal="center" vertical="center" wrapText="1"/>
    </xf>
    <xf numFmtId="3" fontId="11" fillId="0" borderId="18" xfId="58" applyNumberFormat="1" applyFont="1" applyBorder="1" applyAlignment="1">
      <alignment horizontal="right" vertical="center"/>
    </xf>
    <xf numFmtId="3" fontId="11" fillId="37" borderId="18" xfId="58" applyNumberFormat="1" applyFont="1" applyFill="1" applyBorder="1" applyAlignment="1">
      <alignment horizontal="right" vertical="center"/>
    </xf>
    <xf numFmtId="3" fontId="11" fillId="33" borderId="18" xfId="58" applyNumberFormat="1" applyFont="1" applyFill="1" applyBorder="1" applyAlignment="1">
      <alignment horizontal="right" vertical="center"/>
    </xf>
    <xf numFmtId="49" fontId="11" fillId="0" borderId="14" xfId="58" applyNumberFormat="1" applyFont="1" applyBorder="1" applyAlignment="1">
      <alignment horizontal="right" vertical="center"/>
    </xf>
    <xf numFmtId="49" fontId="11" fillId="33" borderId="14" xfId="58" applyNumberFormat="1" applyFont="1" applyFill="1" applyBorder="1" applyAlignment="1">
      <alignment horizontal="right" vertical="center"/>
    </xf>
    <xf numFmtId="0" fontId="4" fillId="0" borderId="0" xfId="0" applyFont="1" applyBorder="1" applyAlignment="1" applyProtection="1">
      <alignment vertical="center"/>
      <protection/>
    </xf>
    <xf numFmtId="0" fontId="4" fillId="0" borderId="0" xfId="0" applyFont="1" applyBorder="1" applyAlignment="1" applyProtection="1">
      <alignment horizontal="center" vertical="center"/>
      <protection/>
    </xf>
    <xf numFmtId="182" fontId="4" fillId="0" borderId="0" xfId="58" applyNumberFormat="1" applyFont="1" applyBorder="1" applyAlignment="1" applyProtection="1">
      <alignment vertical="center"/>
      <protection/>
    </xf>
    <xf numFmtId="3" fontId="34" fillId="34" borderId="10" xfId="58" applyNumberFormat="1" applyFont="1" applyFill="1" applyBorder="1" applyAlignment="1">
      <alignment horizontal="righ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11" fillId="0" borderId="0" xfId="0" applyFont="1" applyBorder="1" applyAlignment="1">
      <alignment horizontal="center" vertical="center"/>
    </xf>
    <xf numFmtId="3" fontId="11" fillId="0" borderId="0" xfId="58" applyNumberFormat="1" applyFont="1" applyBorder="1" applyAlignment="1">
      <alignment horizontal="right" vertical="center"/>
    </xf>
    <xf numFmtId="0" fontId="11" fillId="0" borderId="0" xfId="0" applyFont="1" applyAlignment="1">
      <alignment vertical="center"/>
    </xf>
    <xf numFmtId="49" fontId="4" fillId="0" borderId="0" xfId="0" applyNumberFormat="1" applyFont="1" applyBorder="1" applyAlignment="1">
      <alignment vertical="center" wrapText="1"/>
    </xf>
    <xf numFmtId="49" fontId="4" fillId="0" borderId="0" xfId="0" applyNumberFormat="1" applyFont="1" applyBorder="1" applyAlignment="1">
      <alignment horizontal="center" vertical="center"/>
    </xf>
    <xf numFmtId="49" fontId="4" fillId="0" borderId="0" xfId="0" applyNumberFormat="1" applyFont="1" applyBorder="1" applyAlignment="1">
      <alignment vertical="center"/>
    </xf>
    <xf numFmtId="49" fontId="11" fillId="0" borderId="0" xfId="58" applyNumberFormat="1" applyFont="1" applyBorder="1" applyAlignment="1">
      <alignment horizontal="right" vertical="center"/>
    </xf>
    <xf numFmtId="49" fontId="11" fillId="0" borderId="0" xfId="0" applyNumberFormat="1" applyFont="1" applyAlignment="1">
      <alignment vertical="center"/>
    </xf>
    <xf numFmtId="49" fontId="4" fillId="0" borderId="0" xfId="0" applyNumberFormat="1" applyFont="1" applyBorder="1" applyAlignment="1">
      <alignment horizontal="center" vertical="center" wrapText="1"/>
    </xf>
    <xf numFmtId="0" fontId="12" fillId="33" borderId="10" xfId="0" applyFont="1" applyFill="1" applyBorder="1" applyAlignment="1">
      <alignment horizontal="center" vertical="center" wrapText="1"/>
    </xf>
    <xf numFmtId="0" fontId="11" fillId="0" borderId="10" xfId="0" applyFont="1" applyBorder="1" applyAlignment="1">
      <alignment vertical="center"/>
    </xf>
    <xf numFmtId="0" fontId="11" fillId="0" borderId="13" xfId="0" applyFont="1" applyBorder="1" applyAlignment="1">
      <alignment horizontal="center" vertical="center"/>
    </xf>
    <xf numFmtId="0" fontId="11" fillId="0" borderId="13" xfId="0" applyFont="1" applyBorder="1" applyAlignment="1">
      <alignment vertical="center" wrapText="1"/>
    </xf>
    <xf numFmtId="0" fontId="11" fillId="0" borderId="13" xfId="0" applyFont="1" applyBorder="1" applyAlignment="1">
      <alignment horizontal="center" vertical="center" wrapText="1"/>
    </xf>
    <xf numFmtId="3" fontId="11" fillId="37" borderId="13" xfId="58" applyNumberFormat="1" applyFont="1" applyFill="1" applyBorder="1" applyAlignment="1">
      <alignment horizontal="right" vertical="center"/>
    </xf>
    <xf numFmtId="3" fontId="11" fillId="33" borderId="13" xfId="58" applyNumberFormat="1" applyFont="1" applyFill="1" applyBorder="1" applyAlignment="1">
      <alignment horizontal="right" vertical="center"/>
    </xf>
    <xf numFmtId="3" fontId="4" fillId="36" borderId="17" xfId="58" applyNumberFormat="1" applyFont="1" applyFill="1" applyBorder="1" applyAlignment="1">
      <alignment horizontal="right" vertical="center"/>
    </xf>
    <xf numFmtId="0" fontId="4" fillId="0" borderId="10" xfId="0" applyFont="1" applyBorder="1" applyAlignment="1">
      <alignment horizontal="center" vertical="center"/>
    </xf>
    <xf numFmtId="0" fontId="4" fillId="0" borderId="10" xfId="0" applyFont="1" applyBorder="1" applyAlignment="1">
      <alignment vertical="center" wrapText="1"/>
    </xf>
    <xf numFmtId="0" fontId="58" fillId="0" borderId="12" xfId="0" applyFont="1" applyBorder="1" applyAlignment="1">
      <alignment horizontal="center" vertical="center"/>
    </xf>
    <xf numFmtId="0" fontId="58" fillId="0" borderId="13" xfId="0" applyFont="1" applyBorder="1" applyAlignment="1">
      <alignment horizontal="center" vertical="center"/>
    </xf>
    <xf numFmtId="0" fontId="11" fillId="0" borderId="14" xfId="0" applyFont="1" applyBorder="1" applyAlignment="1">
      <alignment vertical="center"/>
    </xf>
    <xf numFmtId="0" fontId="11" fillId="0" borderId="12" xfId="0" applyFont="1" applyBorder="1" applyAlignment="1">
      <alignment/>
    </xf>
    <xf numFmtId="3" fontId="11" fillId="0" borderId="12" xfId="0" applyNumberFormat="1" applyFont="1" applyBorder="1" applyAlignment="1">
      <alignment/>
    </xf>
    <xf numFmtId="3" fontId="11" fillId="0" borderId="12" xfId="0" applyNumberFormat="1" applyFont="1" applyBorder="1" applyAlignment="1">
      <alignment wrapText="1"/>
    </xf>
    <xf numFmtId="3" fontId="11" fillId="0" borderId="13" xfId="0" applyNumberFormat="1" applyFont="1" applyBorder="1" applyAlignment="1">
      <alignment wrapText="1"/>
    </xf>
    <xf numFmtId="0" fontId="4" fillId="0" borderId="10" xfId="0" applyFont="1" applyBorder="1" applyAlignment="1">
      <alignment/>
    </xf>
    <xf numFmtId="3" fontId="4" fillId="0" borderId="10" xfId="0" applyNumberFormat="1" applyFont="1" applyBorder="1" applyAlignment="1">
      <alignment/>
    </xf>
    <xf numFmtId="3" fontId="4" fillId="0" borderId="10" xfId="0" applyNumberFormat="1" applyFont="1" applyBorder="1" applyAlignment="1">
      <alignment wrapText="1"/>
    </xf>
    <xf numFmtId="0" fontId="4" fillId="37" borderId="10" xfId="0" applyFont="1" applyFill="1" applyBorder="1" applyAlignment="1">
      <alignment/>
    </xf>
    <xf numFmtId="3" fontId="4" fillId="37" borderId="10" xfId="0" applyNumberFormat="1" applyFont="1" applyFill="1" applyBorder="1" applyAlignment="1">
      <alignment/>
    </xf>
    <xf numFmtId="49" fontId="13" fillId="39" borderId="36" xfId="0" applyNumberFormat="1" applyFont="1" applyFill="1" applyBorder="1" applyAlignment="1">
      <alignment horizontal="right" vertical="center"/>
    </xf>
    <xf numFmtId="49" fontId="13" fillId="39" borderId="16" xfId="0" applyNumberFormat="1" applyFont="1" applyFill="1" applyBorder="1" applyAlignment="1">
      <alignment horizontal="right" vertical="center"/>
    </xf>
    <xf numFmtId="49" fontId="39" fillId="33" borderId="55" xfId="0" applyNumberFormat="1" applyFont="1" applyFill="1" applyBorder="1" applyAlignment="1">
      <alignment horizontal="center" vertical="center"/>
    </xf>
    <xf numFmtId="49" fontId="14" fillId="33" borderId="22" xfId="0" applyNumberFormat="1" applyFont="1" applyFill="1" applyBorder="1" applyAlignment="1">
      <alignment horizontal="center" vertical="center" wrapText="1"/>
    </xf>
    <xf numFmtId="49" fontId="127" fillId="37" borderId="17" xfId="0" applyNumberFormat="1" applyFont="1" applyFill="1" applyBorder="1" applyAlignment="1">
      <alignment horizontal="center" vertical="center" wrapText="1"/>
    </xf>
    <xf numFmtId="3" fontId="20" fillId="0" borderId="54" xfId="0" applyNumberFormat="1" applyFont="1" applyBorder="1" applyAlignment="1">
      <alignment/>
    </xf>
    <xf numFmtId="0" fontId="20" fillId="0" borderId="17" xfId="0" applyFont="1" applyBorder="1" applyAlignment="1">
      <alignment/>
    </xf>
    <xf numFmtId="0" fontId="14" fillId="35" borderId="15" xfId="0" applyFont="1" applyFill="1" applyBorder="1" applyAlignment="1">
      <alignment horizontal="left" wrapText="1"/>
    </xf>
    <xf numFmtId="0" fontId="0" fillId="0" borderId="0" xfId="0" applyFont="1" applyBorder="1" applyAlignment="1">
      <alignment/>
    </xf>
    <xf numFmtId="3" fontId="0" fillId="0" borderId="0" xfId="0" applyNumberFormat="1" applyFont="1" applyBorder="1" applyAlignment="1">
      <alignment/>
    </xf>
    <xf numFmtId="3" fontId="13" fillId="0" borderId="13" xfId="0" applyNumberFormat="1" applyFont="1" applyBorder="1" applyAlignment="1">
      <alignment/>
    </xf>
    <xf numFmtId="3" fontId="13" fillId="0" borderId="16" xfId="0" applyNumberFormat="1" applyFont="1" applyBorder="1" applyAlignment="1">
      <alignment/>
    </xf>
    <xf numFmtId="49" fontId="13" fillId="39" borderId="35" xfId="0" applyNumberFormat="1" applyFont="1" applyFill="1" applyBorder="1" applyAlignment="1">
      <alignment horizontal="right" vertical="center"/>
    </xf>
    <xf numFmtId="49" fontId="13" fillId="39" borderId="45" xfId="0" applyNumberFormat="1" applyFont="1" applyFill="1" applyBorder="1" applyAlignment="1">
      <alignment horizontal="right" vertical="center"/>
    </xf>
    <xf numFmtId="49" fontId="13" fillId="39" borderId="37" xfId="0" applyNumberFormat="1" applyFont="1" applyFill="1" applyBorder="1" applyAlignment="1">
      <alignment horizontal="right" vertical="center"/>
    </xf>
    <xf numFmtId="0" fontId="12" fillId="0" borderId="10" xfId="0" applyFont="1" applyBorder="1" applyAlignment="1">
      <alignment wrapText="1"/>
    </xf>
    <xf numFmtId="0" fontId="0" fillId="0" borderId="0" xfId="0" applyFont="1" applyBorder="1" applyAlignment="1">
      <alignment vertical="center" wrapText="1"/>
    </xf>
    <xf numFmtId="3" fontId="0" fillId="0" borderId="0" xfId="0" applyNumberFormat="1" applyFont="1" applyAlignment="1">
      <alignment/>
    </xf>
    <xf numFmtId="3" fontId="20" fillId="0" borderId="29" xfId="0" applyNumberFormat="1" applyFont="1" applyBorder="1" applyAlignment="1">
      <alignment horizontal="right" vertical="center"/>
    </xf>
    <xf numFmtId="3" fontId="20" fillId="0" borderId="34" xfId="0" applyNumberFormat="1" applyFont="1" applyBorder="1" applyAlignment="1">
      <alignment horizontal="right" vertical="center"/>
    </xf>
    <xf numFmtId="3" fontId="20" fillId="0" borderId="33" xfId="0" applyNumberFormat="1" applyFont="1" applyBorder="1" applyAlignment="1">
      <alignment horizontal="right" vertical="center"/>
    </xf>
    <xf numFmtId="3" fontId="14" fillId="0" borderId="39" xfId="0" applyNumberFormat="1" applyFont="1" applyBorder="1" applyAlignment="1">
      <alignment horizontal="right" vertical="center"/>
    </xf>
    <xf numFmtId="3" fontId="14" fillId="0" borderId="40" xfId="0" applyNumberFormat="1" applyFont="1" applyBorder="1" applyAlignment="1">
      <alignment horizontal="right" vertical="center"/>
    </xf>
    <xf numFmtId="3" fontId="14" fillId="0" borderId="15" xfId="0" applyNumberFormat="1" applyFont="1" applyBorder="1" applyAlignment="1">
      <alignment horizontal="right" vertical="center"/>
    </xf>
    <xf numFmtId="3" fontId="20" fillId="0" borderId="35" xfId="0" applyNumberFormat="1" applyFont="1" applyBorder="1" applyAlignment="1">
      <alignment horizontal="right" vertical="center"/>
    </xf>
    <xf numFmtId="3" fontId="20" fillId="0" borderId="36" xfId="0" applyNumberFormat="1" applyFont="1" applyBorder="1" applyAlignment="1">
      <alignment horizontal="right" vertical="center"/>
    </xf>
    <xf numFmtId="3" fontId="20" fillId="0" borderId="37" xfId="0" applyNumberFormat="1" applyFont="1" applyBorder="1" applyAlignment="1">
      <alignment horizontal="right" vertical="center"/>
    </xf>
    <xf numFmtId="3" fontId="20" fillId="0" borderId="42" xfId="0" applyNumberFormat="1" applyFont="1" applyBorder="1" applyAlignment="1">
      <alignment horizontal="right" vertical="center"/>
    </xf>
    <xf numFmtId="3" fontId="20" fillId="0" borderId="43" xfId="0" applyNumberFormat="1" applyFont="1" applyBorder="1" applyAlignment="1">
      <alignment horizontal="right" vertical="center"/>
    </xf>
    <xf numFmtId="3" fontId="20" fillId="0" borderId="44" xfId="0" applyNumberFormat="1" applyFont="1" applyBorder="1" applyAlignment="1">
      <alignment horizontal="right" vertical="center"/>
    </xf>
    <xf numFmtId="0" fontId="23" fillId="0" borderId="0" xfId="0" applyFont="1" applyBorder="1" applyAlignment="1">
      <alignment horizontal="center" vertical="center" wrapText="1"/>
    </xf>
    <xf numFmtId="3" fontId="23" fillId="0" borderId="0" xfId="0" applyNumberFormat="1" applyFont="1" applyBorder="1" applyAlignment="1">
      <alignment vertical="center"/>
    </xf>
    <xf numFmtId="3" fontId="23" fillId="39" borderId="10" xfId="0" applyNumberFormat="1" applyFont="1" applyFill="1" applyBorder="1" applyAlignment="1">
      <alignment horizontal="center" vertical="center" wrapText="1"/>
    </xf>
    <xf numFmtId="3" fontId="128" fillId="0" borderId="13" xfId="0" applyNumberFormat="1" applyFont="1" applyBorder="1" applyAlignment="1">
      <alignment/>
    </xf>
    <xf numFmtId="3" fontId="129" fillId="0" borderId="12" xfId="0" applyNumberFormat="1" applyFont="1" applyFill="1" applyBorder="1" applyAlignment="1">
      <alignment/>
    </xf>
    <xf numFmtId="0" fontId="17" fillId="0" borderId="69" xfId="0" applyFont="1" applyBorder="1" applyAlignment="1">
      <alignment wrapText="1"/>
    </xf>
    <xf numFmtId="3" fontId="13" fillId="0" borderId="24" xfId="0" applyNumberFormat="1" applyFont="1" applyBorder="1" applyAlignment="1">
      <alignment/>
    </xf>
    <xf numFmtId="3" fontId="128" fillId="0" borderId="14" xfId="0" applyNumberFormat="1" applyFont="1" applyBorder="1" applyAlignment="1">
      <alignment/>
    </xf>
    <xf numFmtId="3" fontId="128" fillId="0" borderId="16" xfId="0" applyNumberFormat="1" applyFont="1" applyBorder="1" applyAlignment="1">
      <alignment/>
    </xf>
    <xf numFmtId="0" fontId="17" fillId="41" borderId="11" xfId="0" applyFont="1" applyFill="1" applyBorder="1" applyAlignment="1">
      <alignment/>
    </xf>
    <xf numFmtId="0" fontId="18" fillId="41" borderId="22" xfId="0" applyFont="1" applyFill="1" applyBorder="1" applyAlignment="1">
      <alignment horizontal="center"/>
    </xf>
    <xf numFmtId="0" fontId="22" fillId="41" borderId="23" xfId="0" applyFont="1" applyFill="1" applyBorder="1" applyAlignment="1">
      <alignment horizontal="center"/>
    </xf>
    <xf numFmtId="0" fontId="22" fillId="41" borderId="15" xfId="0" applyFont="1" applyFill="1" applyBorder="1" applyAlignment="1">
      <alignment horizontal="center"/>
    </xf>
    <xf numFmtId="3" fontId="18" fillId="41" borderId="10" xfId="0" applyNumberFormat="1" applyFont="1" applyFill="1" applyBorder="1" applyAlignment="1">
      <alignment/>
    </xf>
    <xf numFmtId="3" fontId="13" fillId="33" borderId="12" xfId="0" applyNumberFormat="1" applyFont="1" applyFill="1" applyBorder="1" applyAlignment="1">
      <alignment/>
    </xf>
    <xf numFmtId="3" fontId="17" fillId="0" borderId="12" xfId="0" applyNumberFormat="1" applyFont="1" applyFill="1" applyBorder="1" applyAlignment="1">
      <alignment/>
    </xf>
    <xf numFmtId="3" fontId="17" fillId="0" borderId="31" xfId="0" applyNumberFormat="1" applyFont="1" applyFill="1" applyBorder="1" applyAlignment="1">
      <alignment/>
    </xf>
    <xf numFmtId="3" fontId="17" fillId="0" borderId="71" xfId="0" applyNumberFormat="1" applyFont="1" applyFill="1" applyBorder="1" applyAlignment="1">
      <alignment/>
    </xf>
    <xf numFmtId="3" fontId="13" fillId="33" borderId="60" xfId="0" applyNumberFormat="1" applyFont="1" applyFill="1" applyBorder="1" applyAlignment="1">
      <alignment/>
    </xf>
    <xf numFmtId="3" fontId="13" fillId="33" borderId="14" xfId="0" applyNumberFormat="1" applyFont="1" applyFill="1" applyBorder="1" applyAlignment="1">
      <alignment/>
    </xf>
    <xf numFmtId="3" fontId="17" fillId="0" borderId="34" xfId="0" applyNumberFormat="1" applyFont="1" applyFill="1" applyBorder="1" applyAlignment="1">
      <alignment/>
    </xf>
    <xf numFmtId="3" fontId="17" fillId="0" borderId="56" xfId="0" applyNumberFormat="1" applyFont="1" applyFill="1" applyBorder="1" applyAlignment="1">
      <alignment/>
    </xf>
    <xf numFmtId="3" fontId="12" fillId="35" borderId="10" xfId="0" applyNumberFormat="1" applyFont="1" applyFill="1" applyBorder="1" applyAlignment="1">
      <alignment/>
    </xf>
    <xf numFmtId="3" fontId="12" fillId="35" borderId="22" xfId="0" applyNumberFormat="1" applyFont="1" applyFill="1" applyBorder="1" applyAlignment="1">
      <alignment/>
    </xf>
    <xf numFmtId="3" fontId="12" fillId="35" borderId="23" xfId="0" applyNumberFormat="1" applyFont="1" applyFill="1" applyBorder="1" applyAlignment="1">
      <alignment/>
    </xf>
    <xf numFmtId="3" fontId="12" fillId="35" borderId="39" xfId="0" applyNumberFormat="1" applyFont="1" applyFill="1" applyBorder="1" applyAlignment="1">
      <alignment/>
    </xf>
    <xf numFmtId="3" fontId="12" fillId="35" borderId="72" xfId="0" applyNumberFormat="1" applyFont="1" applyFill="1" applyBorder="1" applyAlignment="1">
      <alignment/>
    </xf>
    <xf numFmtId="3" fontId="17" fillId="0" borderId="73" xfId="0" applyNumberFormat="1" applyFont="1" applyFill="1" applyBorder="1" applyAlignment="1">
      <alignment/>
    </xf>
    <xf numFmtId="3" fontId="17" fillId="0" borderId="45" xfId="0" applyNumberFormat="1" applyFont="1" applyFill="1" applyBorder="1" applyAlignment="1">
      <alignment/>
    </xf>
    <xf numFmtId="3" fontId="17" fillId="0" borderId="74" xfId="0" applyNumberFormat="1" applyFont="1" applyFill="1" applyBorder="1" applyAlignment="1">
      <alignment/>
    </xf>
    <xf numFmtId="3" fontId="17" fillId="0" borderId="58" xfId="0" applyNumberFormat="1" applyFont="1" applyFill="1" applyBorder="1" applyAlignment="1">
      <alignment/>
    </xf>
    <xf numFmtId="3" fontId="17" fillId="0" borderId="72" xfId="0" applyNumberFormat="1" applyFont="1" applyFill="1" applyBorder="1" applyAlignment="1">
      <alignment/>
    </xf>
    <xf numFmtId="3" fontId="13" fillId="33" borderId="18" xfId="0" applyNumberFormat="1" applyFont="1" applyFill="1" applyBorder="1" applyAlignment="1">
      <alignment/>
    </xf>
    <xf numFmtId="3" fontId="17" fillId="0" borderId="23" xfId="0" applyNumberFormat="1" applyFont="1" applyBorder="1" applyAlignment="1">
      <alignment/>
    </xf>
    <xf numFmtId="3" fontId="17" fillId="0" borderId="15" xfId="0" applyNumberFormat="1" applyFont="1" applyBorder="1" applyAlignment="1">
      <alignment/>
    </xf>
    <xf numFmtId="3" fontId="29" fillId="34" borderId="10" xfId="0" applyNumberFormat="1" applyFont="1" applyFill="1" applyBorder="1" applyAlignment="1">
      <alignment/>
    </xf>
    <xf numFmtId="3" fontId="17" fillId="0" borderId="75" xfId="0" applyNumberFormat="1" applyFont="1" applyFill="1" applyBorder="1" applyAlignment="1">
      <alignment/>
    </xf>
    <xf numFmtId="3" fontId="7" fillId="41" borderId="43" xfId="0" applyNumberFormat="1" applyFont="1" applyFill="1" applyBorder="1" applyAlignment="1">
      <alignment/>
    </xf>
    <xf numFmtId="3" fontId="7" fillId="41" borderId="75" xfId="0" applyNumberFormat="1" applyFont="1" applyFill="1" applyBorder="1" applyAlignment="1">
      <alignment/>
    </xf>
    <xf numFmtId="3" fontId="7" fillId="33" borderId="75" xfId="0" applyNumberFormat="1" applyFont="1" applyFill="1" applyBorder="1" applyAlignment="1">
      <alignment/>
    </xf>
    <xf numFmtId="3" fontId="13" fillId="41" borderId="32" xfId="0" applyNumberFormat="1" applyFont="1" applyFill="1" applyBorder="1" applyAlignment="1">
      <alignment/>
    </xf>
    <xf numFmtId="3" fontId="13" fillId="41" borderId="73" xfId="0" applyNumberFormat="1" applyFont="1" applyFill="1" applyBorder="1" applyAlignment="1">
      <alignment/>
    </xf>
    <xf numFmtId="3" fontId="13" fillId="33" borderId="73" xfId="0" applyNumberFormat="1" applyFont="1" applyFill="1" applyBorder="1" applyAlignment="1">
      <alignment/>
    </xf>
    <xf numFmtId="3" fontId="17" fillId="0" borderId="33" xfId="0" applyNumberFormat="1" applyFont="1" applyFill="1" applyBorder="1" applyAlignment="1">
      <alignment/>
    </xf>
    <xf numFmtId="3" fontId="17" fillId="0" borderId="73" xfId="0" applyNumberFormat="1" applyFont="1" applyBorder="1" applyAlignment="1">
      <alignment/>
    </xf>
    <xf numFmtId="3" fontId="17" fillId="0" borderId="76" xfId="0" applyNumberFormat="1" applyFont="1" applyBorder="1" applyAlignment="1">
      <alignment/>
    </xf>
    <xf numFmtId="3" fontId="6" fillId="0" borderId="10" xfId="0" applyNumberFormat="1" applyFont="1" applyBorder="1" applyAlignment="1">
      <alignment/>
    </xf>
    <xf numFmtId="3" fontId="6" fillId="0" borderId="39" xfId="0" applyNumberFormat="1" applyFont="1" applyBorder="1" applyAlignment="1">
      <alignment/>
    </xf>
    <xf numFmtId="3" fontId="6" fillId="0" borderId="40" xfId="0" applyNumberFormat="1" applyFont="1" applyBorder="1" applyAlignment="1">
      <alignment/>
    </xf>
    <xf numFmtId="3" fontId="6" fillId="0" borderId="72" xfId="0" applyNumberFormat="1" applyFont="1" applyBorder="1" applyAlignment="1">
      <alignment/>
    </xf>
    <xf numFmtId="3" fontId="6" fillId="0" borderId="77" xfId="0" applyNumberFormat="1" applyFont="1" applyBorder="1" applyAlignment="1">
      <alignment/>
    </xf>
    <xf numFmtId="3" fontId="6" fillId="0" borderId="14" xfId="0" applyNumberFormat="1" applyFont="1" applyBorder="1" applyAlignment="1">
      <alignment/>
    </xf>
    <xf numFmtId="3" fontId="51" fillId="0" borderId="12" xfId="0" applyNumberFormat="1" applyFont="1" applyFill="1" applyBorder="1" applyAlignment="1">
      <alignment/>
    </xf>
    <xf numFmtId="0" fontId="12" fillId="0" borderId="10" xfId="0" applyFont="1" applyBorder="1" applyAlignment="1">
      <alignment horizontal="center"/>
    </xf>
    <xf numFmtId="0" fontId="3" fillId="0" borderId="19" xfId="0" applyFont="1" applyBorder="1" applyAlignment="1">
      <alignment horizontal="center" vertical="center"/>
    </xf>
    <xf numFmtId="0" fontId="3" fillId="0" borderId="52" xfId="0" applyFont="1" applyFill="1" applyBorder="1" applyAlignment="1">
      <alignment horizontal="center" vertical="center"/>
    </xf>
    <xf numFmtId="14" fontId="0" fillId="0" borderId="0" xfId="0" applyNumberFormat="1" applyFont="1" applyAlignment="1">
      <alignment/>
    </xf>
    <xf numFmtId="0" fontId="19" fillId="0" borderId="10" xfId="0" applyFont="1" applyBorder="1" applyAlignment="1">
      <alignment vertical="center" wrapText="1"/>
    </xf>
    <xf numFmtId="0" fontId="23" fillId="0" borderId="10" xfId="0" applyFont="1" applyBorder="1" applyAlignment="1">
      <alignment horizontal="center"/>
    </xf>
    <xf numFmtId="0" fontId="23" fillId="0" borderId="12" xfId="0" applyFont="1" applyBorder="1" applyAlignment="1">
      <alignment horizontal="center"/>
    </xf>
    <xf numFmtId="0" fontId="23" fillId="0" borderId="18" xfId="0" applyFont="1" applyBorder="1" applyAlignment="1">
      <alignment horizontal="center"/>
    </xf>
    <xf numFmtId="0" fontId="23" fillId="0" borderId="26" xfId="0" applyFont="1" applyBorder="1" applyAlignment="1">
      <alignment horizontal="center"/>
    </xf>
    <xf numFmtId="0" fontId="23" fillId="0" borderId="78" xfId="0" applyFont="1" applyBorder="1" applyAlignment="1">
      <alignment horizontal="center"/>
    </xf>
    <xf numFmtId="0" fontId="23" fillId="0" borderId="15" xfId="0" applyFont="1" applyBorder="1" applyAlignment="1">
      <alignment horizontal="center"/>
    </xf>
    <xf numFmtId="0" fontId="23" fillId="0" borderId="10" xfId="0" applyFont="1" applyBorder="1" applyAlignment="1">
      <alignment horizontal="center" vertical="center" wrapText="1"/>
    </xf>
    <xf numFmtId="14" fontId="20" fillId="0" borderId="10" xfId="0" applyNumberFormat="1" applyFont="1" applyBorder="1" applyAlignment="1">
      <alignment horizontal="left" vertical="center" wrapText="1"/>
    </xf>
    <xf numFmtId="49" fontId="49" fillId="0" borderId="11" xfId="0" applyNumberFormat="1" applyFont="1" applyBorder="1" applyAlignment="1">
      <alignment horizontal="justify" vertical="center" wrapText="1" readingOrder="1"/>
    </xf>
    <xf numFmtId="3" fontId="4" fillId="0" borderId="10" xfId="0" applyNumberFormat="1" applyFont="1" applyBorder="1" applyAlignment="1">
      <alignment vertical="center" wrapText="1"/>
    </xf>
    <xf numFmtId="0" fontId="12" fillId="0" borderId="10" xfId="0" applyFont="1" applyBorder="1" applyAlignment="1">
      <alignment vertical="center" wrapText="1"/>
    </xf>
    <xf numFmtId="3" fontId="12" fillId="0" borderId="10" xfId="0" applyNumberFormat="1" applyFont="1" applyBorder="1" applyAlignment="1">
      <alignment horizontal="left" vertical="center" wrapText="1"/>
    </xf>
    <xf numFmtId="0" fontId="14" fillId="0" borderId="10" xfId="0" applyFont="1" applyBorder="1" applyAlignment="1">
      <alignment horizontal="left" vertical="center" wrapText="1"/>
    </xf>
    <xf numFmtId="0" fontId="3" fillId="41" borderId="19" xfId="0" applyFont="1" applyFill="1" applyBorder="1" applyAlignment="1">
      <alignment horizontal="center" vertical="center"/>
    </xf>
    <xf numFmtId="0" fontId="3" fillId="41" borderId="20" xfId="0" applyFont="1" applyFill="1" applyBorder="1" applyAlignment="1">
      <alignment horizontal="center" vertical="center"/>
    </xf>
    <xf numFmtId="0" fontId="3" fillId="41" borderId="52" xfId="0" applyFont="1" applyFill="1" applyBorder="1" applyAlignment="1">
      <alignment horizontal="center" vertical="center"/>
    </xf>
    <xf numFmtId="0" fontId="3" fillId="41" borderId="20" xfId="0" applyFont="1" applyFill="1" applyBorder="1" applyAlignment="1">
      <alignment vertical="center"/>
    </xf>
    <xf numFmtId="0" fontId="130" fillId="0" borderId="10" xfId="0" applyFont="1" applyBorder="1" applyAlignment="1">
      <alignment wrapText="1"/>
    </xf>
    <xf numFmtId="0" fontId="64" fillId="0" borderId="17" xfId="0" applyFont="1" applyBorder="1" applyAlignment="1">
      <alignment vertical="center" wrapText="1"/>
    </xf>
    <xf numFmtId="3" fontId="11" fillId="0" borderId="25" xfId="0" applyNumberFormat="1" applyFont="1" applyBorder="1" applyAlignment="1">
      <alignment horizontal="left" vertical="center" wrapText="1"/>
    </xf>
    <xf numFmtId="3" fontId="11" fillId="0" borderId="0" xfId="0" applyNumberFormat="1" applyFont="1" applyBorder="1" applyAlignment="1">
      <alignment vertical="center" wrapText="1"/>
    </xf>
    <xf numFmtId="3" fontId="11" fillId="0" borderId="0" xfId="0" applyNumberFormat="1" applyFont="1" applyBorder="1" applyAlignment="1">
      <alignment vertical="center"/>
    </xf>
    <xf numFmtId="3" fontId="13" fillId="41" borderId="12" xfId="0" applyNumberFormat="1" applyFont="1" applyFill="1" applyBorder="1" applyAlignment="1">
      <alignment/>
    </xf>
    <xf numFmtId="3" fontId="17" fillId="41" borderId="55" xfId="0" applyNumberFormat="1" applyFont="1" applyFill="1" applyBorder="1" applyAlignment="1">
      <alignment/>
    </xf>
    <xf numFmtId="3" fontId="17" fillId="41" borderId="12" xfId="0" applyNumberFormat="1" applyFont="1" applyFill="1" applyBorder="1" applyAlignment="1">
      <alignment/>
    </xf>
    <xf numFmtId="3" fontId="17" fillId="41" borderId="54" xfId="0" applyNumberFormat="1" applyFont="1" applyFill="1" applyBorder="1" applyAlignment="1">
      <alignment/>
    </xf>
    <xf numFmtId="3" fontId="13" fillId="41" borderId="14" xfId="0" applyNumberFormat="1" applyFont="1" applyFill="1" applyBorder="1" applyAlignment="1">
      <alignment/>
    </xf>
    <xf numFmtId="3" fontId="17" fillId="41" borderId="62" xfId="0" applyNumberFormat="1" applyFont="1" applyFill="1" applyBorder="1" applyAlignment="1">
      <alignment/>
    </xf>
    <xf numFmtId="3" fontId="17" fillId="41" borderId="14" xfId="0" applyNumberFormat="1" applyFont="1" applyFill="1" applyBorder="1" applyAlignment="1">
      <alignment/>
    </xf>
    <xf numFmtId="3" fontId="17" fillId="41" borderId="70" xfId="0" applyNumberFormat="1" applyFont="1" applyFill="1" applyBorder="1" applyAlignment="1">
      <alignment/>
    </xf>
    <xf numFmtId="3" fontId="17" fillId="41" borderId="17" xfId="0" applyNumberFormat="1" applyFont="1" applyFill="1" applyBorder="1" applyAlignment="1">
      <alignment/>
    </xf>
    <xf numFmtId="3" fontId="17" fillId="41" borderId="21" xfId="0" applyNumberFormat="1" applyFont="1" applyFill="1" applyBorder="1" applyAlignment="1">
      <alignment/>
    </xf>
    <xf numFmtId="3" fontId="17" fillId="41" borderId="61" xfId="0" applyNumberFormat="1" applyFont="1" applyFill="1" applyBorder="1" applyAlignment="1">
      <alignment/>
    </xf>
    <xf numFmtId="3" fontId="17" fillId="41" borderId="50" xfId="0" applyNumberFormat="1" applyFont="1" applyFill="1" applyBorder="1" applyAlignment="1">
      <alignment/>
    </xf>
    <xf numFmtId="3" fontId="17" fillId="41" borderId="63" xfId="0" applyNumberFormat="1" applyFont="1" applyFill="1" applyBorder="1" applyAlignment="1">
      <alignment/>
    </xf>
    <xf numFmtId="3" fontId="17" fillId="41" borderId="10" xfId="0" applyNumberFormat="1" applyFont="1" applyFill="1" applyBorder="1" applyAlignment="1">
      <alignment/>
    </xf>
    <xf numFmtId="3" fontId="17" fillId="41" borderId="23" xfId="0" applyNumberFormat="1" applyFont="1" applyFill="1" applyBorder="1" applyAlignment="1">
      <alignment/>
    </xf>
    <xf numFmtId="3" fontId="13" fillId="41" borderId="18" xfId="0" applyNumberFormat="1" applyFont="1" applyFill="1" applyBorder="1" applyAlignment="1">
      <alignment/>
    </xf>
    <xf numFmtId="3" fontId="17" fillId="41" borderId="42" xfId="0" applyNumberFormat="1" applyFont="1" applyFill="1" applyBorder="1" applyAlignment="1">
      <alignment/>
    </xf>
    <xf numFmtId="3" fontId="17" fillId="41" borderId="43" xfId="0" applyNumberFormat="1" applyFont="1" applyFill="1" applyBorder="1" applyAlignment="1">
      <alignment/>
    </xf>
    <xf numFmtId="3" fontId="17" fillId="41" borderId="75" xfId="0" applyNumberFormat="1" applyFont="1" applyFill="1" applyBorder="1" applyAlignment="1">
      <alignment/>
    </xf>
    <xf numFmtId="3" fontId="17" fillId="41" borderId="34" xfId="0" applyNumberFormat="1" applyFont="1" applyFill="1" applyBorder="1" applyAlignment="1">
      <alignment/>
    </xf>
    <xf numFmtId="3" fontId="17" fillId="41" borderId="32" xfId="0" applyNumberFormat="1" applyFont="1" applyFill="1" applyBorder="1" applyAlignment="1">
      <alignment/>
    </xf>
    <xf numFmtId="3" fontId="17" fillId="41" borderId="73" xfId="0" applyNumberFormat="1" applyFont="1" applyFill="1" applyBorder="1" applyAlignment="1">
      <alignment/>
    </xf>
    <xf numFmtId="3" fontId="17" fillId="41" borderId="33" xfId="0" applyNumberFormat="1" applyFont="1" applyFill="1" applyBorder="1" applyAlignment="1">
      <alignment/>
    </xf>
    <xf numFmtId="3" fontId="17" fillId="41" borderId="35" xfId="0" applyNumberFormat="1" applyFont="1" applyFill="1" applyBorder="1" applyAlignment="1">
      <alignment/>
    </xf>
    <xf numFmtId="3" fontId="17" fillId="41" borderId="36" xfId="0" applyNumberFormat="1" applyFont="1" applyFill="1" applyBorder="1" applyAlignment="1">
      <alignment/>
    </xf>
    <xf numFmtId="3" fontId="17" fillId="41" borderId="76" xfId="0" applyNumberFormat="1" applyFont="1" applyFill="1" applyBorder="1" applyAlignment="1">
      <alignment/>
    </xf>
    <xf numFmtId="0" fontId="125" fillId="0" borderId="12" xfId="0" applyFont="1" applyBorder="1" applyAlignment="1">
      <alignment vertical="center"/>
    </xf>
    <xf numFmtId="0" fontId="3" fillId="0" borderId="12" xfId="0" applyFont="1" applyBorder="1" applyAlignment="1">
      <alignment vertical="center"/>
    </xf>
    <xf numFmtId="3" fontId="17" fillId="0" borderId="32" xfId="0" applyNumberFormat="1" applyFont="1" applyBorder="1" applyAlignment="1">
      <alignment/>
    </xf>
    <xf numFmtId="3" fontId="17" fillId="0" borderId="23" xfId="0" applyNumberFormat="1" applyFont="1" applyBorder="1" applyAlignment="1">
      <alignment/>
    </xf>
    <xf numFmtId="3" fontId="17" fillId="0" borderId="40" xfId="0" applyNumberFormat="1" applyFont="1" applyBorder="1" applyAlignment="1">
      <alignment/>
    </xf>
    <xf numFmtId="3" fontId="17" fillId="0" borderId="72" xfId="0" applyNumberFormat="1" applyFont="1" applyBorder="1" applyAlignment="1">
      <alignment/>
    </xf>
    <xf numFmtId="3" fontId="13" fillId="0" borderId="32" xfId="0" applyNumberFormat="1" applyFont="1" applyBorder="1" applyAlignment="1">
      <alignment/>
    </xf>
    <xf numFmtId="3" fontId="13" fillId="0" borderId="0" xfId="0" applyNumberFormat="1" applyFont="1" applyBorder="1" applyAlignment="1">
      <alignment/>
    </xf>
    <xf numFmtId="3" fontId="13" fillId="0" borderId="79" xfId="0" applyNumberFormat="1" applyFont="1" applyBorder="1" applyAlignment="1">
      <alignment/>
    </xf>
    <xf numFmtId="3" fontId="13" fillId="0" borderId="46" xfId="0" applyNumberFormat="1" applyFont="1" applyBorder="1" applyAlignment="1">
      <alignment/>
    </xf>
    <xf numFmtId="3" fontId="13" fillId="0" borderId="18" xfId="0" applyNumberFormat="1" applyFont="1" applyBorder="1" applyAlignment="1">
      <alignment/>
    </xf>
    <xf numFmtId="3" fontId="13" fillId="0" borderId="63" xfId="0" applyNumberFormat="1" applyFont="1" applyBorder="1" applyAlignment="1">
      <alignment/>
    </xf>
    <xf numFmtId="3" fontId="12" fillId="36" borderId="22" xfId="0" applyNumberFormat="1" applyFont="1" applyFill="1" applyBorder="1" applyAlignment="1">
      <alignment/>
    </xf>
    <xf numFmtId="3" fontId="17" fillId="0" borderId="41" xfId="0" applyNumberFormat="1" applyFont="1" applyBorder="1" applyAlignment="1">
      <alignment/>
    </xf>
    <xf numFmtId="3" fontId="12" fillId="36" borderId="10" xfId="0" applyNumberFormat="1" applyFont="1" applyFill="1" applyBorder="1" applyAlignment="1">
      <alignment/>
    </xf>
    <xf numFmtId="3" fontId="12" fillId="38" borderId="10" xfId="0" applyNumberFormat="1" applyFont="1" applyFill="1" applyBorder="1" applyAlignment="1">
      <alignment/>
    </xf>
    <xf numFmtId="3" fontId="18" fillId="41" borderId="22" xfId="0" applyNumberFormat="1" applyFont="1" applyFill="1" applyBorder="1" applyAlignment="1">
      <alignment/>
    </xf>
    <xf numFmtId="3" fontId="23" fillId="34" borderId="22" xfId="0" applyNumberFormat="1" applyFont="1" applyFill="1" applyBorder="1" applyAlignment="1">
      <alignment/>
    </xf>
    <xf numFmtId="3" fontId="13" fillId="33" borderId="55" xfId="0" applyNumberFormat="1" applyFont="1" applyFill="1" applyBorder="1" applyAlignment="1">
      <alignment/>
    </xf>
    <xf numFmtId="3" fontId="13" fillId="33" borderId="62" xfId="0" applyNumberFormat="1" applyFont="1" applyFill="1" applyBorder="1" applyAlignment="1">
      <alignment/>
    </xf>
    <xf numFmtId="3" fontId="13" fillId="33" borderId="63" xfId="0" applyNumberFormat="1" applyFont="1" applyFill="1" applyBorder="1" applyAlignment="1">
      <alignment/>
    </xf>
    <xf numFmtId="3" fontId="29" fillId="34" borderId="22" xfId="0" applyNumberFormat="1" applyFont="1" applyFill="1" applyBorder="1" applyAlignment="1">
      <alignment/>
    </xf>
    <xf numFmtId="3" fontId="14" fillId="33" borderId="22" xfId="0" applyNumberFormat="1" applyFont="1" applyFill="1" applyBorder="1" applyAlignment="1">
      <alignment horizontal="center" vertical="center" wrapText="1"/>
    </xf>
    <xf numFmtId="3" fontId="7" fillId="0" borderId="22" xfId="0" applyNumberFormat="1" applyFont="1" applyBorder="1" applyAlignment="1">
      <alignment/>
    </xf>
    <xf numFmtId="3" fontId="13" fillId="0" borderId="69" xfId="0" applyNumberFormat="1" applyFont="1" applyBorder="1" applyAlignment="1">
      <alignment/>
    </xf>
    <xf numFmtId="3" fontId="13" fillId="0" borderId="68" xfId="0" applyNumberFormat="1" applyFont="1" applyBorder="1" applyAlignment="1">
      <alignment/>
    </xf>
    <xf numFmtId="3" fontId="128" fillId="0" borderId="68" xfId="0" applyNumberFormat="1" applyFont="1" applyBorder="1" applyAlignment="1">
      <alignment/>
    </xf>
    <xf numFmtId="49" fontId="13" fillId="39" borderId="68" xfId="0" applyNumberFormat="1" applyFont="1" applyFill="1" applyBorder="1" applyAlignment="1">
      <alignment horizontal="right" vertical="center"/>
    </xf>
    <xf numFmtId="3" fontId="6" fillId="0" borderId="22" xfId="0" applyNumberFormat="1" applyFont="1" applyBorder="1" applyAlignment="1">
      <alignment/>
    </xf>
    <xf numFmtId="3" fontId="18" fillId="41" borderId="15" xfId="0" applyNumberFormat="1" applyFont="1" applyFill="1" applyBorder="1" applyAlignment="1">
      <alignment/>
    </xf>
    <xf numFmtId="3" fontId="23" fillId="34" borderId="15" xfId="0" applyNumberFormat="1" applyFont="1" applyFill="1" applyBorder="1" applyAlignment="1">
      <alignment/>
    </xf>
    <xf numFmtId="3" fontId="13" fillId="33" borderId="26" xfId="0" applyNumberFormat="1" applyFont="1" applyFill="1" applyBorder="1" applyAlignment="1">
      <alignment/>
    </xf>
    <xf numFmtId="3" fontId="13" fillId="33" borderId="25" xfId="0" applyNumberFormat="1" applyFont="1" applyFill="1" applyBorder="1" applyAlignment="1">
      <alignment/>
    </xf>
    <xf numFmtId="3" fontId="12" fillId="35" borderId="15" xfId="0" applyNumberFormat="1" applyFont="1" applyFill="1" applyBorder="1" applyAlignment="1">
      <alignment/>
    </xf>
    <xf numFmtId="3" fontId="13" fillId="33" borderId="78" xfId="0" applyNumberFormat="1" applyFont="1" applyFill="1" applyBorder="1" applyAlignment="1">
      <alignment/>
    </xf>
    <xf numFmtId="3" fontId="29" fillId="34" borderId="15" xfId="0" applyNumberFormat="1" applyFont="1" applyFill="1" applyBorder="1" applyAlignment="1">
      <alignment/>
    </xf>
    <xf numFmtId="3" fontId="7" fillId="33" borderId="80" xfId="0" applyNumberFormat="1" applyFont="1" applyFill="1" applyBorder="1" applyAlignment="1">
      <alignment/>
    </xf>
    <xf numFmtId="3" fontId="13" fillId="33" borderId="81" xfId="0" applyNumberFormat="1" applyFont="1" applyFill="1" applyBorder="1" applyAlignment="1">
      <alignment/>
    </xf>
    <xf numFmtId="3" fontId="14" fillId="33" borderId="15" xfId="0" applyNumberFormat="1" applyFont="1" applyFill="1" applyBorder="1" applyAlignment="1">
      <alignment horizontal="center" vertical="center" wrapText="1"/>
    </xf>
    <xf numFmtId="3" fontId="7" fillId="0" borderId="15" xfId="0" applyNumberFormat="1" applyFont="1" applyBorder="1" applyAlignment="1">
      <alignment/>
    </xf>
    <xf numFmtId="3" fontId="13" fillId="0" borderId="38" xfId="0" applyNumberFormat="1" applyFont="1" applyBorder="1" applyAlignment="1">
      <alignment/>
    </xf>
    <xf numFmtId="3" fontId="128" fillId="0" borderId="38" xfId="0" applyNumberFormat="1" applyFont="1" applyBorder="1" applyAlignment="1">
      <alignment/>
    </xf>
    <xf numFmtId="49" fontId="13" fillId="39" borderId="38" xfId="0" applyNumberFormat="1" applyFont="1" applyFill="1" applyBorder="1" applyAlignment="1">
      <alignment horizontal="right" vertical="center"/>
    </xf>
    <xf numFmtId="3" fontId="6" fillId="0" borderId="15" xfId="0" applyNumberFormat="1" applyFont="1" applyBorder="1" applyAlignment="1">
      <alignment/>
    </xf>
    <xf numFmtId="0" fontId="0" fillId="0" borderId="11" xfId="0" applyFont="1" applyBorder="1" applyAlignment="1">
      <alignment vertical="center"/>
    </xf>
    <xf numFmtId="0" fontId="0" fillId="0" borderId="11" xfId="0" applyFont="1" applyBorder="1" applyAlignment="1">
      <alignment vertical="center" wrapText="1"/>
    </xf>
    <xf numFmtId="0" fontId="0" fillId="0" borderId="14" xfId="0" applyFont="1" applyBorder="1" applyAlignment="1">
      <alignment vertical="center"/>
    </xf>
    <xf numFmtId="0" fontId="0" fillId="0" borderId="14" xfId="0" applyFont="1" applyBorder="1" applyAlignment="1">
      <alignment vertical="center" wrapText="1"/>
    </xf>
    <xf numFmtId="0" fontId="0" fillId="0" borderId="16" xfId="49" applyFont="1" applyBorder="1" applyAlignment="1">
      <alignment horizontal="center" vertical="center"/>
      <protection/>
    </xf>
    <xf numFmtId="0" fontId="0" fillId="0" borderId="11" xfId="49" applyFont="1" applyBorder="1" applyAlignment="1">
      <alignment vertical="center" wrapText="1"/>
      <protection/>
    </xf>
    <xf numFmtId="0" fontId="0" fillId="0" borderId="12" xfId="0" applyFont="1" applyBorder="1" applyAlignment="1">
      <alignment vertical="center"/>
    </xf>
    <xf numFmtId="0" fontId="0" fillId="0" borderId="14" xfId="49" applyFont="1" applyBorder="1" applyAlignment="1">
      <alignment horizontal="center" vertical="center"/>
      <protection/>
    </xf>
    <xf numFmtId="0" fontId="0" fillId="0" borderId="14" xfId="49" applyFont="1" applyBorder="1" applyAlignment="1">
      <alignment vertical="center" wrapText="1"/>
      <protection/>
    </xf>
    <xf numFmtId="186" fontId="0" fillId="0" borderId="0" xfId="0" applyNumberFormat="1" applyAlignment="1">
      <alignment/>
    </xf>
    <xf numFmtId="0" fontId="65" fillId="0" borderId="0" xfId="51" applyFont="1" applyFill="1" applyBorder="1">
      <alignment/>
      <protection/>
    </xf>
    <xf numFmtId="0" fontId="20" fillId="0" borderId="21" xfId="51" applyFont="1" applyFill="1" applyBorder="1" applyAlignment="1">
      <alignment horizontal="left"/>
      <protection/>
    </xf>
    <xf numFmtId="0" fontId="20" fillId="0" borderId="21" xfId="51" applyFont="1" applyFill="1" applyBorder="1">
      <alignment/>
      <protection/>
    </xf>
    <xf numFmtId="0" fontId="65" fillId="0" borderId="21" xfId="51" applyFont="1" applyBorder="1">
      <alignment/>
      <protection/>
    </xf>
    <xf numFmtId="0" fontId="49" fillId="0" borderId="0" xfId="0" applyFont="1" applyAlignment="1">
      <alignment/>
    </xf>
    <xf numFmtId="0" fontId="67" fillId="0" borderId="0" xfId="51" applyFont="1" applyFill="1" applyBorder="1">
      <alignment/>
      <protection/>
    </xf>
    <xf numFmtId="0" fontId="65" fillId="0" borderId="0" xfId="51" applyFont="1" applyFill="1" applyBorder="1" applyAlignment="1">
      <alignment horizontal="center"/>
      <protection/>
    </xf>
    <xf numFmtId="0" fontId="49" fillId="0" borderId="0" xfId="0" applyFont="1" applyFill="1" applyBorder="1" applyAlignment="1">
      <alignment/>
    </xf>
    <xf numFmtId="0" fontId="49" fillId="0" borderId="0" xfId="0" applyFont="1" applyFill="1" applyAlignment="1">
      <alignment/>
    </xf>
    <xf numFmtId="0" fontId="65" fillId="0" borderId="0" xfId="51" applyFont="1" applyFill="1">
      <alignment/>
      <protection/>
    </xf>
    <xf numFmtId="0" fontId="67" fillId="0" borderId="0" xfId="51" applyFont="1" applyFill="1">
      <alignment/>
      <protection/>
    </xf>
    <xf numFmtId="0" fontId="65" fillId="0" borderId="0" xfId="51" applyFont="1" applyFill="1" applyAlignment="1">
      <alignment horizontal="center"/>
      <protection/>
    </xf>
    <xf numFmtId="0" fontId="131" fillId="0" borderId="0" xfId="0" applyFont="1" applyFill="1" applyAlignment="1">
      <alignment/>
    </xf>
    <xf numFmtId="0" fontId="131" fillId="0" borderId="0" xfId="0" applyFont="1" applyAlignment="1">
      <alignment/>
    </xf>
    <xf numFmtId="0" fontId="132" fillId="0" borderId="0" xfId="0" applyFont="1" applyAlignment="1">
      <alignment/>
    </xf>
    <xf numFmtId="0" fontId="133" fillId="0" borderId="0" xfId="0" applyFont="1" applyAlignment="1">
      <alignment/>
    </xf>
    <xf numFmtId="186" fontId="0" fillId="0" borderId="32" xfId="0" applyNumberFormat="1" applyBorder="1" applyAlignment="1">
      <alignment/>
    </xf>
    <xf numFmtId="49" fontId="14" fillId="33" borderId="23" xfId="0" applyNumberFormat="1" applyFont="1" applyFill="1" applyBorder="1" applyAlignment="1">
      <alignment horizontal="center" vertical="center" wrapText="1"/>
    </xf>
    <xf numFmtId="0" fontId="134" fillId="0" borderId="12" xfId="0" applyFont="1" applyFill="1" applyBorder="1" applyAlignment="1">
      <alignment vertical="center" wrapText="1"/>
    </xf>
    <xf numFmtId="0" fontId="134" fillId="0" borderId="12" xfId="0" applyFont="1" applyFill="1" applyBorder="1" applyAlignment="1">
      <alignment horizontal="center" vertical="center"/>
    </xf>
    <xf numFmtId="3" fontId="134" fillId="0" borderId="12" xfId="0" applyNumberFormat="1" applyFont="1" applyFill="1" applyBorder="1" applyAlignment="1">
      <alignment vertical="center"/>
    </xf>
    <xf numFmtId="3" fontId="134" fillId="0" borderId="12" xfId="0" applyNumberFormat="1" applyFont="1" applyFill="1" applyBorder="1" applyAlignment="1">
      <alignment horizontal="right" vertical="center"/>
    </xf>
    <xf numFmtId="0" fontId="134" fillId="0" borderId="14" xfId="0" applyFont="1" applyBorder="1" applyAlignment="1">
      <alignment vertical="center" wrapText="1"/>
    </xf>
    <xf numFmtId="0" fontId="134" fillId="0" borderId="14" xfId="0" applyFont="1" applyBorder="1" applyAlignment="1">
      <alignment horizontal="center" vertical="center"/>
    </xf>
    <xf numFmtId="3" fontId="134" fillId="0" borderId="14" xfId="0" applyNumberFormat="1" applyFont="1" applyBorder="1" applyAlignment="1">
      <alignment vertical="center"/>
    </xf>
    <xf numFmtId="3" fontId="134" fillId="0" borderId="14" xfId="0" applyNumberFormat="1" applyFont="1" applyBorder="1" applyAlignment="1">
      <alignment horizontal="center" vertical="center"/>
    </xf>
    <xf numFmtId="0" fontId="10" fillId="0" borderId="0" xfId="0" applyFont="1" applyBorder="1" applyAlignment="1">
      <alignment vertical="center"/>
    </xf>
    <xf numFmtId="0" fontId="38" fillId="42" borderId="19" xfId="0" applyFont="1" applyFill="1" applyBorder="1" applyAlignment="1">
      <alignment horizontal="center" vertical="center" wrapText="1"/>
    </xf>
    <xf numFmtId="0" fontId="38" fillId="42" borderId="0" xfId="0" applyFont="1" applyFill="1" applyBorder="1" applyAlignment="1">
      <alignment horizontal="center" vertical="center" wrapText="1"/>
    </xf>
    <xf numFmtId="0" fontId="38" fillId="42" borderId="20" xfId="0" applyFont="1" applyFill="1" applyBorder="1" applyAlignment="1">
      <alignment horizontal="center" vertical="center" wrapText="1"/>
    </xf>
    <xf numFmtId="0" fontId="38" fillId="42" borderId="60" xfId="0" applyFont="1" applyFill="1" applyBorder="1" applyAlignment="1">
      <alignment vertical="center"/>
    </xf>
    <xf numFmtId="3" fontId="38" fillId="42" borderId="11" xfId="0" applyNumberFormat="1" applyFont="1" applyFill="1" applyBorder="1" applyAlignment="1">
      <alignment vertical="center"/>
    </xf>
    <xf numFmtId="3" fontId="38" fillId="42" borderId="27" xfId="0" applyNumberFormat="1" applyFont="1" applyFill="1" applyBorder="1" applyAlignment="1">
      <alignment vertical="center"/>
    </xf>
    <xf numFmtId="3" fontId="13" fillId="42" borderId="0" xfId="0" applyNumberFormat="1" applyFont="1" applyFill="1" applyBorder="1" applyAlignment="1">
      <alignment/>
    </xf>
    <xf numFmtId="3" fontId="13" fillId="41" borderId="55" xfId="0" applyNumberFormat="1" applyFont="1" applyFill="1" applyBorder="1" applyAlignment="1">
      <alignment/>
    </xf>
    <xf numFmtId="3" fontId="13" fillId="41" borderId="62" xfId="0" applyNumberFormat="1" applyFont="1" applyFill="1" applyBorder="1" applyAlignment="1">
      <alignment/>
    </xf>
    <xf numFmtId="3" fontId="13" fillId="41" borderId="19" xfId="0" applyNumberFormat="1" applyFont="1" applyFill="1" applyBorder="1" applyAlignment="1">
      <alignment/>
    </xf>
    <xf numFmtId="3" fontId="13" fillId="41" borderId="69" xfId="0" applyNumberFormat="1" applyFont="1" applyFill="1" applyBorder="1" applyAlignment="1">
      <alignment/>
    </xf>
    <xf numFmtId="3" fontId="13" fillId="41" borderId="68" xfId="0" applyNumberFormat="1" applyFont="1" applyFill="1" applyBorder="1" applyAlignment="1">
      <alignment/>
    </xf>
    <xf numFmtId="3" fontId="13" fillId="41" borderId="63" xfId="0" applyNumberFormat="1" applyFont="1" applyFill="1" applyBorder="1" applyAlignment="1">
      <alignment/>
    </xf>
    <xf numFmtId="0" fontId="20" fillId="42" borderId="22" xfId="0" applyFont="1" applyFill="1" applyBorder="1" applyAlignment="1">
      <alignment/>
    </xf>
    <xf numFmtId="0" fontId="20" fillId="42" borderId="23" xfId="0" applyFont="1" applyFill="1" applyBorder="1" applyAlignment="1">
      <alignment/>
    </xf>
    <xf numFmtId="0" fontId="20" fillId="42" borderId="23" xfId="0" applyFont="1" applyFill="1" applyBorder="1" applyAlignment="1">
      <alignment/>
    </xf>
    <xf numFmtId="3" fontId="20" fillId="42" borderId="23" xfId="0" applyNumberFormat="1" applyFont="1" applyFill="1" applyBorder="1" applyAlignment="1">
      <alignment/>
    </xf>
    <xf numFmtId="3" fontId="17" fillId="42" borderId="23" xfId="0" applyNumberFormat="1" applyFont="1" applyFill="1" applyBorder="1" applyAlignment="1">
      <alignment/>
    </xf>
    <xf numFmtId="3" fontId="17" fillId="42" borderId="0" xfId="0" applyNumberFormat="1" applyFont="1" applyFill="1" applyBorder="1" applyAlignment="1">
      <alignment/>
    </xf>
    <xf numFmtId="3" fontId="17" fillId="42" borderId="15" xfId="0" applyNumberFormat="1" applyFont="1" applyFill="1" applyBorder="1" applyAlignment="1">
      <alignment/>
    </xf>
    <xf numFmtId="0" fontId="24" fillId="0" borderId="18" xfId="0" applyFont="1" applyBorder="1" applyAlignment="1">
      <alignment vertical="center" wrapText="1"/>
    </xf>
    <xf numFmtId="3" fontId="7" fillId="0" borderId="18" xfId="0" applyNumberFormat="1" applyFont="1" applyBorder="1" applyAlignment="1">
      <alignment/>
    </xf>
    <xf numFmtId="3" fontId="6" fillId="0" borderId="18" xfId="0" applyNumberFormat="1" applyFont="1" applyBorder="1" applyAlignment="1">
      <alignment/>
    </xf>
    <xf numFmtId="3" fontId="6" fillId="0" borderId="45" xfId="0" applyNumberFormat="1" applyFont="1" applyBorder="1" applyAlignment="1">
      <alignment/>
    </xf>
    <xf numFmtId="3" fontId="6" fillId="0" borderId="46" xfId="0" applyNumberFormat="1" applyFont="1" applyBorder="1" applyAlignment="1">
      <alignment/>
    </xf>
    <xf numFmtId="3" fontId="6" fillId="0" borderId="74" xfId="0" applyNumberFormat="1" applyFont="1" applyBorder="1" applyAlignment="1">
      <alignment/>
    </xf>
    <xf numFmtId="3" fontId="6" fillId="0" borderId="63" xfId="0" applyNumberFormat="1" applyFont="1" applyBorder="1" applyAlignment="1">
      <alignment/>
    </xf>
    <xf numFmtId="3" fontId="6" fillId="0" borderId="61" xfId="0" applyNumberFormat="1" applyFont="1" applyBorder="1" applyAlignment="1">
      <alignment/>
    </xf>
    <xf numFmtId="3" fontId="6" fillId="0" borderId="28" xfId="0" applyNumberFormat="1" applyFont="1" applyBorder="1" applyAlignment="1">
      <alignment/>
    </xf>
    <xf numFmtId="3" fontId="6" fillId="0" borderId="47" xfId="0" applyNumberFormat="1" applyFont="1" applyBorder="1" applyAlignment="1">
      <alignment/>
    </xf>
    <xf numFmtId="0" fontId="20" fillId="0" borderId="16" xfId="0" applyFont="1" applyBorder="1" applyAlignment="1">
      <alignment/>
    </xf>
    <xf numFmtId="3" fontId="13" fillId="41" borderId="36" xfId="0" applyNumberFormat="1" applyFont="1" applyFill="1" applyBorder="1" applyAlignment="1">
      <alignment/>
    </xf>
    <xf numFmtId="3" fontId="13" fillId="33" borderId="76" xfId="0" applyNumberFormat="1" applyFont="1" applyFill="1" applyBorder="1" applyAlignment="1">
      <alignment/>
    </xf>
    <xf numFmtId="3" fontId="13" fillId="33" borderId="82" xfId="0" applyNumberFormat="1" applyFont="1" applyFill="1" applyBorder="1" applyAlignment="1">
      <alignment/>
    </xf>
    <xf numFmtId="3" fontId="13" fillId="41" borderId="76" xfId="0" applyNumberFormat="1" applyFont="1" applyFill="1" applyBorder="1" applyAlignment="1">
      <alignment/>
    </xf>
    <xf numFmtId="3" fontId="17" fillId="0" borderId="76" xfId="0" applyNumberFormat="1" applyFont="1" applyFill="1" applyBorder="1" applyAlignment="1">
      <alignment/>
    </xf>
    <xf numFmtId="49" fontId="14" fillId="0" borderId="22" xfId="58" applyNumberFormat="1" applyFont="1" applyBorder="1" applyAlignment="1" applyProtection="1">
      <alignment vertical="center" wrapText="1"/>
      <protection/>
    </xf>
    <xf numFmtId="49" fontId="134" fillId="0" borderId="0" xfId="0" applyNumberFormat="1" applyFont="1" applyBorder="1" applyAlignment="1">
      <alignment vertical="center"/>
    </xf>
    <xf numFmtId="3" fontId="11" fillId="41" borderId="10" xfId="58" applyNumberFormat="1" applyFont="1" applyFill="1" applyBorder="1" applyAlignment="1">
      <alignment horizontal="right" vertical="center"/>
    </xf>
    <xf numFmtId="49" fontId="12" fillId="0" borderId="22" xfId="58" applyNumberFormat="1" applyFont="1" applyBorder="1" applyAlignment="1" applyProtection="1">
      <alignment vertical="center" wrapText="1"/>
      <protection/>
    </xf>
    <xf numFmtId="3" fontId="135" fillId="0" borderId="52" xfId="0" applyNumberFormat="1" applyFont="1" applyBorder="1" applyAlignment="1">
      <alignment vertical="center" wrapText="1"/>
    </xf>
    <xf numFmtId="3" fontId="136" fillId="0" borderId="50" xfId="0" applyNumberFormat="1" applyFont="1" applyBorder="1" applyAlignment="1">
      <alignment vertical="center" wrapText="1"/>
    </xf>
    <xf numFmtId="3" fontId="135" fillId="0" borderId="50" xfId="0" applyNumberFormat="1" applyFont="1" applyBorder="1" applyAlignment="1">
      <alignment vertical="center" wrapText="1"/>
    </xf>
    <xf numFmtId="3" fontId="135" fillId="36" borderId="50" xfId="0" applyNumberFormat="1" applyFont="1" applyFill="1" applyBorder="1" applyAlignment="1">
      <alignment vertical="center" wrapText="1"/>
    </xf>
    <xf numFmtId="49" fontId="4" fillId="37" borderId="52" xfId="0" applyNumberFormat="1" applyFont="1" applyFill="1" applyBorder="1" applyAlignment="1">
      <alignment horizontal="center"/>
    </xf>
    <xf numFmtId="49" fontId="4" fillId="37" borderId="10" xfId="0" applyNumberFormat="1" applyFont="1" applyFill="1" applyBorder="1" applyAlignment="1">
      <alignment horizontal="center"/>
    </xf>
    <xf numFmtId="49" fontId="4" fillId="37" borderId="22" xfId="0" applyNumberFormat="1" applyFont="1" applyFill="1" applyBorder="1" applyAlignment="1">
      <alignment horizontal="center"/>
    </xf>
    <xf numFmtId="49" fontId="134" fillId="37" borderId="22" xfId="0" applyNumberFormat="1" applyFont="1" applyFill="1" applyBorder="1" applyAlignment="1">
      <alignment horizontal="center"/>
    </xf>
    <xf numFmtId="49" fontId="134" fillId="37" borderId="22" xfId="0" applyNumberFormat="1" applyFont="1" applyFill="1" applyBorder="1" applyAlignment="1">
      <alignment/>
    </xf>
    <xf numFmtId="49" fontId="137" fillId="37" borderId="17" xfId="0" applyNumberFormat="1" applyFont="1" applyFill="1" applyBorder="1" applyAlignment="1">
      <alignment horizontal="center" vertical="center" wrapText="1"/>
    </xf>
    <xf numFmtId="49" fontId="12" fillId="43" borderId="50" xfId="0" applyNumberFormat="1" applyFont="1" applyFill="1" applyBorder="1" applyAlignment="1">
      <alignment horizontal="center" vertical="center" wrapText="1"/>
    </xf>
    <xf numFmtId="49" fontId="12" fillId="37" borderId="57" xfId="0" applyNumberFormat="1" applyFont="1" applyFill="1" applyBorder="1" applyAlignment="1">
      <alignment horizontal="center" vertical="center" wrapText="1"/>
    </xf>
    <xf numFmtId="49" fontId="12" fillId="37" borderId="58" xfId="0" applyNumberFormat="1" applyFont="1" applyFill="1" applyBorder="1" applyAlignment="1">
      <alignment horizontal="center" vertical="center" wrapText="1"/>
    </xf>
    <xf numFmtId="49" fontId="12" fillId="37" borderId="17" xfId="0" applyNumberFormat="1" applyFont="1" applyFill="1" applyBorder="1" applyAlignment="1">
      <alignment horizontal="center" vertical="center" wrapText="1"/>
    </xf>
    <xf numFmtId="49" fontId="12" fillId="43" borderId="61" xfId="0" applyNumberFormat="1" applyFont="1" applyFill="1" applyBorder="1" applyAlignment="1">
      <alignment horizontal="center" vertical="center" wrapText="1"/>
    </xf>
    <xf numFmtId="49" fontId="12" fillId="37" borderId="61" xfId="0" applyNumberFormat="1" applyFont="1" applyFill="1" applyBorder="1" applyAlignment="1">
      <alignment horizontal="center" vertical="center" wrapText="1"/>
    </xf>
    <xf numFmtId="49" fontId="12" fillId="37" borderId="50" xfId="0" applyNumberFormat="1" applyFont="1" applyFill="1" applyBorder="1" applyAlignment="1">
      <alignment horizontal="center" vertical="center" wrapText="1"/>
    </xf>
    <xf numFmtId="3" fontId="20" fillId="0" borderId="77" xfId="0" applyNumberFormat="1" applyFont="1" applyBorder="1" applyAlignment="1">
      <alignment/>
    </xf>
    <xf numFmtId="3" fontId="0" fillId="0" borderId="47" xfId="0" applyNumberFormat="1" applyBorder="1" applyAlignment="1">
      <alignment/>
    </xf>
    <xf numFmtId="3" fontId="0" fillId="0" borderId="20" xfId="0" applyNumberFormat="1" applyBorder="1" applyAlignment="1">
      <alignment/>
    </xf>
    <xf numFmtId="3" fontId="14" fillId="36" borderId="77" xfId="0" applyNumberFormat="1" applyFont="1" applyFill="1" applyBorder="1" applyAlignment="1">
      <alignment/>
    </xf>
    <xf numFmtId="3" fontId="51" fillId="0" borderId="10" xfId="0" applyNumberFormat="1" applyFont="1" applyBorder="1" applyAlignment="1">
      <alignment/>
    </xf>
    <xf numFmtId="3" fontId="11" fillId="0" borderId="10" xfId="0" applyNumberFormat="1" applyFont="1" applyBorder="1" applyAlignment="1">
      <alignment/>
    </xf>
    <xf numFmtId="3" fontId="11" fillId="0" borderId="22" xfId="0" applyNumberFormat="1" applyFont="1" applyBorder="1" applyAlignment="1">
      <alignment/>
    </xf>
    <xf numFmtId="3" fontId="11" fillId="0" borderId="32" xfId="0" applyNumberFormat="1" applyFont="1" applyBorder="1" applyAlignment="1">
      <alignment/>
    </xf>
    <xf numFmtId="3" fontId="51" fillId="0" borderId="18" xfId="0" applyNumberFormat="1" applyFont="1" applyBorder="1" applyAlignment="1">
      <alignment/>
    </xf>
    <xf numFmtId="3" fontId="51" fillId="0" borderId="63" xfId="0" applyNumberFormat="1" applyFont="1" applyBorder="1" applyAlignment="1">
      <alignment/>
    </xf>
    <xf numFmtId="3" fontId="51" fillId="0" borderId="32" xfId="0" applyNumberFormat="1" applyFont="1" applyBorder="1" applyAlignment="1">
      <alignment/>
    </xf>
    <xf numFmtId="3" fontId="4" fillId="36" borderId="10" xfId="0" applyNumberFormat="1" applyFont="1" applyFill="1" applyBorder="1" applyAlignment="1">
      <alignment/>
    </xf>
    <xf numFmtId="3" fontId="4" fillId="36" borderId="22" xfId="0" applyNumberFormat="1" applyFont="1" applyFill="1" applyBorder="1" applyAlignment="1">
      <alignment/>
    </xf>
    <xf numFmtId="0" fontId="51" fillId="42" borderId="19" xfId="0" applyFont="1" applyFill="1" applyBorder="1" applyAlignment="1">
      <alignment/>
    </xf>
    <xf numFmtId="0" fontId="51" fillId="42" borderId="0" xfId="0" applyFont="1" applyFill="1" applyBorder="1" applyAlignment="1">
      <alignment/>
    </xf>
    <xf numFmtId="3" fontId="51" fillId="42" borderId="0" xfId="0" applyNumberFormat="1" applyFont="1" applyFill="1" applyBorder="1" applyAlignment="1">
      <alignment/>
    </xf>
    <xf numFmtId="3" fontId="11" fillId="0" borderId="39" xfId="0" applyNumberFormat="1" applyFont="1" applyBorder="1" applyAlignment="1">
      <alignment/>
    </xf>
    <xf numFmtId="0" fontId="51" fillId="0" borderId="19" xfId="0" applyFont="1" applyBorder="1" applyAlignment="1">
      <alignment/>
    </xf>
    <xf numFmtId="0" fontId="51" fillId="0" borderId="0" xfId="0" applyFont="1" applyBorder="1" applyAlignment="1">
      <alignment/>
    </xf>
    <xf numFmtId="3" fontId="51" fillId="0" borderId="0" xfId="0" applyNumberFormat="1" applyFont="1" applyBorder="1" applyAlignment="1">
      <alignment/>
    </xf>
    <xf numFmtId="3" fontId="4" fillId="38" borderId="10" xfId="0" applyNumberFormat="1" applyFont="1" applyFill="1" applyBorder="1" applyAlignment="1">
      <alignment/>
    </xf>
    <xf numFmtId="49" fontId="4" fillId="33" borderId="23" xfId="0" applyNumberFormat="1" applyFont="1" applyFill="1" applyBorder="1" applyAlignment="1">
      <alignment horizontal="center" vertical="center" wrapText="1"/>
    </xf>
    <xf numFmtId="3" fontId="4" fillId="33" borderId="56" xfId="0" applyNumberFormat="1" applyFont="1" applyFill="1" applyBorder="1" applyAlignment="1">
      <alignment horizontal="center" vertical="center" wrapText="1"/>
    </xf>
    <xf numFmtId="3" fontId="4" fillId="33" borderId="57" xfId="0" applyNumberFormat="1" applyFont="1" applyFill="1" applyBorder="1" applyAlignment="1">
      <alignment horizontal="center" vertical="center" wrapText="1"/>
    </xf>
    <xf numFmtId="3" fontId="4" fillId="33" borderId="58" xfId="0" applyNumberFormat="1" applyFont="1" applyFill="1" applyBorder="1" applyAlignment="1">
      <alignment horizontal="center" vertical="center" wrapText="1"/>
    </xf>
    <xf numFmtId="3" fontId="34" fillId="39" borderId="10" xfId="0" applyNumberFormat="1" applyFont="1" applyFill="1" applyBorder="1" applyAlignment="1">
      <alignment horizontal="center" vertical="center" wrapText="1"/>
    </xf>
    <xf numFmtId="3" fontId="34" fillId="39" borderId="22" xfId="0" applyNumberFormat="1" applyFont="1" applyFill="1" applyBorder="1" applyAlignment="1">
      <alignment horizontal="center" vertical="center" wrapText="1"/>
    </xf>
    <xf numFmtId="3" fontId="34" fillId="39" borderId="15" xfId="0" applyNumberFormat="1" applyFont="1" applyFill="1" applyBorder="1" applyAlignment="1">
      <alignment horizontal="center" vertical="center" wrapText="1"/>
    </xf>
    <xf numFmtId="3" fontId="73" fillId="36" borderId="11" xfId="0" applyNumberFormat="1" applyFont="1" applyFill="1" applyBorder="1" applyAlignment="1">
      <alignment/>
    </xf>
    <xf numFmtId="0" fontId="11" fillId="37" borderId="10" xfId="0" applyFont="1" applyFill="1" applyBorder="1" applyAlignment="1">
      <alignment/>
    </xf>
    <xf numFmtId="3" fontId="59" fillId="37" borderId="10" xfId="0" applyNumberFormat="1" applyFont="1" applyFill="1" applyBorder="1" applyAlignment="1">
      <alignment/>
    </xf>
    <xf numFmtId="3" fontId="59" fillId="37" borderId="22" xfId="0" applyNumberFormat="1" applyFont="1" applyFill="1" applyBorder="1" applyAlignment="1">
      <alignment/>
    </xf>
    <xf numFmtId="3" fontId="59" fillId="37" borderId="15" xfId="0" applyNumberFormat="1" applyFont="1" applyFill="1" applyBorder="1" applyAlignment="1">
      <alignment/>
    </xf>
    <xf numFmtId="3" fontId="34" fillId="34" borderId="10" xfId="0" applyNumberFormat="1" applyFont="1" applyFill="1" applyBorder="1" applyAlignment="1">
      <alignment/>
    </xf>
    <xf numFmtId="3" fontId="4" fillId="35" borderId="10" xfId="0" applyNumberFormat="1" applyFont="1" applyFill="1" applyBorder="1" applyAlignment="1">
      <alignment/>
    </xf>
    <xf numFmtId="3" fontId="4" fillId="35" borderId="22" xfId="0" applyNumberFormat="1" applyFont="1" applyFill="1" applyBorder="1" applyAlignment="1">
      <alignment/>
    </xf>
    <xf numFmtId="3" fontId="4" fillId="35" borderId="15" xfId="0" applyNumberFormat="1" applyFont="1" applyFill="1" applyBorder="1" applyAlignment="1">
      <alignment/>
    </xf>
    <xf numFmtId="0" fontId="12" fillId="35" borderId="12" xfId="0" applyFont="1" applyFill="1" applyBorder="1" applyAlignment="1">
      <alignment horizontal="center"/>
    </xf>
    <xf numFmtId="49" fontId="12" fillId="35" borderId="12" xfId="0" applyNumberFormat="1" applyFont="1" applyFill="1" applyBorder="1" applyAlignment="1">
      <alignment horizontal="center"/>
    </xf>
    <xf numFmtId="0" fontId="12" fillId="35" borderId="26" xfId="0" applyFont="1" applyFill="1" applyBorder="1" applyAlignment="1">
      <alignment horizontal="left"/>
    </xf>
    <xf numFmtId="0" fontId="4" fillId="35" borderId="10" xfId="0" applyFont="1" applyFill="1" applyBorder="1" applyAlignment="1">
      <alignment horizontal="center"/>
    </xf>
    <xf numFmtId="49" fontId="4" fillId="35" borderId="10" xfId="0" applyNumberFormat="1" applyFont="1" applyFill="1" applyBorder="1" applyAlignment="1">
      <alignment horizontal="center"/>
    </xf>
    <xf numFmtId="0" fontId="4" fillId="35" borderId="15" xfId="0" applyFont="1" applyFill="1" applyBorder="1" applyAlignment="1">
      <alignment horizontal="left"/>
    </xf>
    <xf numFmtId="3" fontId="4" fillId="35" borderId="23" xfId="0" applyNumberFormat="1" applyFont="1" applyFill="1" applyBorder="1" applyAlignment="1">
      <alignment/>
    </xf>
    <xf numFmtId="3" fontId="4" fillId="35" borderId="39" xfId="0" applyNumberFormat="1" applyFont="1" applyFill="1" applyBorder="1" applyAlignment="1">
      <alignment/>
    </xf>
    <xf numFmtId="3" fontId="4" fillId="35" borderId="72" xfId="0" applyNumberFormat="1" applyFont="1" applyFill="1" applyBorder="1" applyAlignment="1">
      <alignment/>
    </xf>
    <xf numFmtId="3" fontId="14" fillId="7" borderId="16" xfId="0" applyNumberFormat="1" applyFont="1" applyFill="1" applyBorder="1" applyAlignment="1">
      <alignment horizontal="center" vertical="center" wrapText="1"/>
    </xf>
    <xf numFmtId="0" fontId="4" fillId="0" borderId="11" xfId="0" applyFont="1" applyBorder="1" applyAlignment="1">
      <alignment vertical="center" wrapText="1"/>
    </xf>
    <xf numFmtId="3" fontId="51" fillId="0" borderId="22" xfId="0" applyNumberFormat="1" applyFont="1" applyBorder="1" applyAlignment="1">
      <alignment/>
    </xf>
    <xf numFmtId="0" fontId="4" fillId="36" borderId="23" xfId="0" applyFont="1" applyFill="1" applyBorder="1" applyAlignment="1">
      <alignment horizontal="center"/>
    </xf>
    <xf numFmtId="0" fontId="4" fillId="36" borderId="22" xfId="0" applyFont="1" applyFill="1" applyBorder="1" applyAlignment="1">
      <alignment horizontal="center"/>
    </xf>
    <xf numFmtId="0" fontId="4" fillId="36" borderId="15" xfId="0" applyFont="1" applyFill="1" applyBorder="1" applyAlignment="1">
      <alignment horizontal="center"/>
    </xf>
    <xf numFmtId="3" fontId="51" fillId="0" borderId="22" xfId="0" applyNumberFormat="1" applyFont="1" applyBorder="1" applyAlignment="1">
      <alignment vertical="center" wrapText="1"/>
    </xf>
    <xf numFmtId="0" fontId="4" fillId="0" borderId="16" xfId="0" applyFont="1" applyBorder="1" applyAlignment="1">
      <alignment vertical="center" wrapText="1"/>
    </xf>
    <xf numFmtId="49" fontId="20" fillId="0" borderId="0" xfId="0" applyNumberFormat="1" applyFont="1" applyAlignment="1">
      <alignment vertical="center" wrapText="1"/>
    </xf>
    <xf numFmtId="3" fontId="14" fillId="7" borderId="11" xfId="0" applyNumberFormat="1" applyFont="1" applyFill="1" applyBorder="1" applyAlignment="1">
      <alignment horizontal="center" vertical="center" wrapText="1"/>
    </xf>
    <xf numFmtId="0" fontId="36" fillId="33" borderId="52" xfId="0" applyFont="1" applyFill="1" applyBorder="1" applyAlignment="1">
      <alignment horizontal="center" vertical="center" wrapText="1"/>
    </xf>
    <xf numFmtId="0" fontId="0" fillId="0" borderId="52" xfId="0" applyBorder="1" applyAlignment="1">
      <alignment horizontal="center" vertical="center" wrapText="1"/>
    </xf>
    <xf numFmtId="0" fontId="0" fillId="0" borderId="20" xfId="0" applyBorder="1" applyAlignment="1">
      <alignment vertical="center" wrapText="1"/>
    </xf>
    <xf numFmtId="0" fontId="0" fillId="0" borderId="19" xfId="0" applyBorder="1" applyAlignment="1">
      <alignment vertical="center" wrapText="1"/>
    </xf>
    <xf numFmtId="0" fontId="51" fillId="0" borderId="61" xfId="0" applyFont="1" applyBorder="1" applyAlignment="1">
      <alignment horizontal="center" vertical="center" wrapText="1"/>
    </xf>
    <xf numFmtId="0" fontId="51" fillId="0" borderId="28" xfId="0" applyFont="1" applyBorder="1" applyAlignment="1">
      <alignment horizontal="center" vertical="center" wrapText="1"/>
    </xf>
    <xf numFmtId="0" fontId="51" fillId="0" borderId="17" xfId="0" applyFont="1" applyBorder="1" applyAlignment="1">
      <alignment horizontal="center" vertical="center" wrapText="1"/>
    </xf>
    <xf numFmtId="0" fontId="4" fillId="33" borderId="61" xfId="0" applyFont="1" applyFill="1" applyBorder="1" applyAlignment="1">
      <alignment horizontal="center" vertical="center" wrapText="1"/>
    </xf>
    <xf numFmtId="0" fontId="4" fillId="33" borderId="50" xfId="0" applyFont="1" applyFill="1" applyBorder="1" applyAlignment="1">
      <alignment horizontal="center" vertical="center" wrapText="1"/>
    </xf>
    <xf numFmtId="0" fontId="4" fillId="33" borderId="28" xfId="0" applyFont="1" applyFill="1" applyBorder="1" applyAlignment="1">
      <alignment horizontal="center" vertical="center" wrapText="1"/>
    </xf>
    <xf numFmtId="0" fontId="4" fillId="0" borderId="11" xfId="0" applyFont="1" applyBorder="1" applyAlignment="1">
      <alignment horizontal="center" vertical="center"/>
    </xf>
    <xf numFmtId="0" fontId="4" fillId="0" borderId="11" xfId="0" applyFont="1" applyBorder="1" applyAlignment="1">
      <alignment horizontal="left" vertical="center" wrapText="1"/>
    </xf>
    <xf numFmtId="3" fontId="12" fillId="41" borderId="10" xfId="0" applyNumberFormat="1" applyFont="1" applyFill="1" applyBorder="1" applyAlignment="1">
      <alignment vertical="center" wrapText="1"/>
    </xf>
    <xf numFmtId="3" fontId="17" fillId="41" borderId="10" xfId="0" applyNumberFormat="1" applyFont="1" applyFill="1" applyBorder="1" applyAlignment="1">
      <alignment vertical="center" wrapText="1"/>
    </xf>
    <xf numFmtId="3" fontId="20" fillId="0" borderId="10" xfId="0" applyNumberFormat="1" applyFont="1" applyBorder="1" applyAlignment="1">
      <alignment horizontal="left" vertical="center" wrapText="1"/>
    </xf>
    <xf numFmtId="0" fontId="17" fillId="0" borderId="24" xfId="0" applyFont="1" applyBorder="1" applyAlignment="1">
      <alignment vertical="center" wrapText="1"/>
    </xf>
    <xf numFmtId="0" fontId="10" fillId="0" borderId="0" xfId="0" applyFont="1" applyAlignment="1">
      <alignment/>
    </xf>
    <xf numFmtId="0" fontId="17" fillId="0" borderId="14" xfId="0" applyFont="1" applyBorder="1" applyAlignment="1">
      <alignment vertical="center" wrapText="1"/>
    </xf>
    <xf numFmtId="3" fontId="17" fillId="0" borderId="34" xfId="0" applyNumberFormat="1" applyFont="1" applyBorder="1" applyAlignment="1">
      <alignment vertical="center"/>
    </xf>
    <xf numFmtId="3" fontId="17" fillId="0" borderId="32" xfId="0" applyNumberFormat="1" applyFont="1" applyBorder="1" applyAlignment="1">
      <alignment vertical="center"/>
    </xf>
    <xf numFmtId="3" fontId="17" fillId="0" borderId="33" xfId="0" applyNumberFormat="1" applyFont="1" applyBorder="1" applyAlignment="1">
      <alignment vertical="center"/>
    </xf>
    <xf numFmtId="0" fontId="17" fillId="0" borderId="38" xfId="0" applyFont="1" applyBorder="1" applyAlignment="1">
      <alignment vertical="center" wrapText="1"/>
    </xf>
    <xf numFmtId="3" fontId="17" fillId="0" borderId="35" xfId="0" applyNumberFormat="1" applyFont="1" applyBorder="1" applyAlignment="1">
      <alignment vertical="center"/>
    </xf>
    <xf numFmtId="3" fontId="17" fillId="0" borderId="37" xfId="0" applyNumberFormat="1" applyFont="1" applyBorder="1" applyAlignment="1">
      <alignment vertical="center"/>
    </xf>
    <xf numFmtId="0" fontId="28" fillId="0" borderId="0" xfId="0" applyFont="1" applyAlignment="1">
      <alignment/>
    </xf>
    <xf numFmtId="3" fontId="59" fillId="44" borderId="39" xfId="0" applyNumberFormat="1" applyFont="1" applyFill="1" applyBorder="1" applyAlignment="1">
      <alignment vertical="center"/>
    </xf>
    <xf numFmtId="3" fontId="59" fillId="44" borderId="40" xfId="0" applyNumberFormat="1" applyFont="1" applyFill="1" applyBorder="1" applyAlignment="1">
      <alignment vertical="center"/>
    </xf>
    <xf numFmtId="3" fontId="59" fillId="44" borderId="15" xfId="0" applyNumberFormat="1" applyFont="1" applyFill="1" applyBorder="1" applyAlignment="1">
      <alignment vertical="center"/>
    </xf>
    <xf numFmtId="0" fontId="19" fillId="0" borderId="0" xfId="0" applyFont="1" applyAlignment="1">
      <alignment/>
    </xf>
    <xf numFmtId="3" fontId="17" fillId="0" borderId="42" xfId="0" applyNumberFormat="1" applyFont="1" applyBorder="1" applyAlignment="1">
      <alignment vertical="center"/>
    </xf>
    <xf numFmtId="3" fontId="17" fillId="0" borderId="44" xfId="0" applyNumberFormat="1" applyFont="1" applyBorder="1" applyAlignment="1">
      <alignment vertical="center"/>
    </xf>
    <xf numFmtId="3" fontId="17" fillId="0" borderId="31" xfId="0" applyNumberFormat="1" applyFont="1" applyBorder="1" applyAlignment="1">
      <alignment vertical="center"/>
    </xf>
    <xf numFmtId="3" fontId="17" fillId="0" borderId="30" xfId="0" applyNumberFormat="1" applyFont="1" applyBorder="1" applyAlignment="1">
      <alignment vertical="center"/>
    </xf>
    <xf numFmtId="0" fontId="17" fillId="0" borderId="25" xfId="0" applyFont="1" applyBorder="1" applyAlignment="1">
      <alignment vertical="center" wrapText="1"/>
    </xf>
    <xf numFmtId="3" fontId="17" fillId="0" borderId="29" xfId="0" applyNumberFormat="1" applyFont="1" applyBorder="1" applyAlignment="1">
      <alignment vertical="center"/>
    </xf>
    <xf numFmtId="0" fontId="19" fillId="0" borderId="54" xfId="0" applyFont="1" applyBorder="1" applyAlignment="1">
      <alignment vertical="center" wrapText="1"/>
    </xf>
    <xf numFmtId="0" fontId="19" fillId="0" borderId="26" xfId="0" applyFont="1" applyBorder="1" applyAlignment="1">
      <alignment vertical="center" wrapText="1"/>
    </xf>
    <xf numFmtId="0" fontId="28" fillId="0" borderId="79" xfId="0" applyFont="1" applyBorder="1" applyAlignment="1">
      <alignment vertical="center" wrapText="1"/>
    </xf>
    <xf numFmtId="0" fontId="28" fillId="0" borderId="78" xfId="0" applyFont="1" applyBorder="1" applyAlignment="1">
      <alignment vertical="center" wrapText="1"/>
    </xf>
    <xf numFmtId="0" fontId="17" fillId="0" borderId="26" xfId="0" applyFont="1" applyBorder="1" applyAlignment="1">
      <alignment vertical="center" wrapText="1"/>
    </xf>
    <xf numFmtId="3" fontId="17" fillId="0" borderId="31" xfId="0" applyNumberFormat="1" applyFont="1" applyBorder="1" applyAlignment="1">
      <alignment horizontal="right" vertical="center"/>
    </xf>
    <xf numFmtId="3" fontId="17" fillId="0" borderId="29" xfId="0" applyNumberFormat="1" applyFont="1" applyBorder="1" applyAlignment="1">
      <alignment horizontal="right" vertical="center"/>
    </xf>
    <xf numFmtId="3" fontId="17" fillId="43" borderId="30" xfId="0" applyNumberFormat="1" applyFont="1" applyFill="1" applyBorder="1" applyAlignment="1">
      <alignment horizontal="right" vertical="center"/>
    </xf>
    <xf numFmtId="3" fontId="17" fillId="0" borderId="34" xfId="0" applyNumberFormat="1" applyFont="1" applyBorder="1" applyAlignment="1">
      <alignment horizontal="right" vertical="center"/>
    </xf>
    <xf numFmtId="3" fontId="17" fillId="0" borderId="32" xfId="0" applyNumberFormat="1" applyFont="1" applyBorder="1" applyAlignment="1">
      <alignment horizontal="right" vertical="center"/>
    </xf>
    <xf numFmtId="3" fontId="17" fillId="0" borderId="33" xfId="0" applyNumberFormat="1" applyFont="1" applyBorder="1" applyAlignment="1">
      <alignment horizontal="right" vertical="center"/>
    </xf>
    <xf numFmtId="0" fontId="138" fillId="11" borderId="10" xfId="0" applyFont="1" applyFill="1" applyBorder="1" applyAlignment="1">
      <alignment horizontal="center" vertical="center" wrapText="1"/>
    </xf>
    <xf numFmtId="3" fontId="138" fillId="11" borderId="39" xfId="0" applyNumberFormat="1" applyFont="1" applyFill="1" applyBorder="1" applyAlignment="1">
      <alignment horizontal="right" vertical="center"/>
    </xf>
    <xf numFmtId="3" fontId="138" fillId="11" borderId="40" xfId="0" applyNumberFormat="1" applyFont="1" applyFill="1" applyBorder="1" applyAlignment="1">
      <alignment horizontal="right" vertical="center"/>
    </xf>
    <xf numFmtId="3" fontId="138" fillId="11" borderId="15" xfId="0" applyNumberFormat="1" applyFont="1" applyFill="1" applyBorder="1" applyAlignment="1">
      <alignment horizontal="right" vertical="center"/>
    </xf>
    <xf numFmtId="3" fontId="17" fillId="0" borderId="35" xfId="0" applyNumberFormat="1" applyFont="1" applyBorder="1" applyAlignment="1">
      <alignment horizontal="right" vertical="center"/>
    </xf>
    <xf numFmtId="3" fontId="17" fillId="0" borderId="36" xfId="0" applyNumberFormat="1" applyFont="1" applyBorder="1" applyAlignment="1">
      <alignment horizontal="right" vertical="center"/>
    </xf>
    <xf numFmtId="3" fontId="17" fillId="0" borderId="37" xfId="0" applyNumberFormat="1" applyFont="1" applyBorder="1" applyAlignment="1">
      <alignment horizontal="right" vertical="center"/>
    </xf>
    <xf numFmtId="0" fontId="139" fillId="11" borderId="10" xfId="0" applyFont="1" applyFill="1" applyBorder="1" applyAlignment="1">
      <alignment horizontal="center" vertical="center" wrapText="1"/>
    </xf>
    <xf numFmtId="3" fontId="139" fillId="11" borderId="39" xfId="0" applyNumberFormat="1" applyFont="1" applyFill="1" applyBorder="1" applyAlignment="1">
      <alignment horizontal="right" vertical="center"/>
    </xf>
    <xf numFmtId="3" fontId="139" fillId="11" borderId="40" xfId="0" applyNumberFormat="1" applyFont="1" applyFill="1" applyBorder="1" applyAlignment="1">
      <alignment horizontal="right" vertical="center"/>
    </xf>
    <xf numFmtId="3" fontId="139" fillId="11" borderId="15" xfId="0" applyNumberFormat="1" applyFont="1" applyFill="1" applyBorder="1" applyAlignment="1">
      <alignment horizontal="right" vertical="center"/>
    </xf>
    <xf numFmtId="3" fontId="73" fillId="45" borderId="39" xfId="0" applyNumberFormat="1" applyFont="1" applyFill="1" applyBorder="1" applyAlignment="1">
      <alignment vertical="center"/>
    </xf>
    <xf numFmtId="0" fontId="17" fillId="0" borderId="26" xfId="0" applyFont="1" applyFill="1" applyBorder="1" applyAlignment="1">
      <alignment vertical="center" wrapText="1"/>
    </xf>
    <xf numFmtId="0" fontId="17" fillId="0" borderId="24" xfId="0" applyFont="1" applyFill="1" applyBorder="1" applyAlignment="1">
      <alignment vertical="center" wrapText="1"/>
    </xf>
    <xf numFmtId="3" fontId="17" fillId="0" borderId="42" xfId="0" applyNumberFormat="1" applyFont="1" applyBorder="1" applyAlignment="1">
      <alignment horizontal="right" vertical="center"/>
    </xf>
    <xf numFmtId="3" fontId="17" fillId="0" borderId="43" xfId="0" applyNumberFormat="1" applyFont="1" applyBorder="1" applyAlignment="1">
      <alignment horizontal="right" vertical="center"/>
    </xf>
    <xf numFmtId="3" fontId="17" fillId="0" borderId="44" xfId="0" applyNumberFormat="1" applyFont="1" applyBorder="1" applyAlignment="1">
      <alignment horizontal="right" vertical="center"/>
    </xf>
    <xf numFmtId="0" fontId="17" fillId="0" borderId="25" xfId="0" applyFont="1" applyFill="1" applyBorder="1" applyAlignment="1">
      <alignment vertical="center" wrapText="1"/>
    </xf>
    <xf numFmtId="0" fontId="17" fillId="0" borderId="12" xfId="0" applyFont="1" applyBorder="1" applyAlignment="1">
      <alignment vertical="center" wrapText="1"/>
    </xf>
    <xf numFmtId="3" fontId="17" fillId="0" borderId="30" xfId="0" applyNumberFormat="1" applyFont="1" applyBorder="1" applyAlignment="1">
      <alignment horizontal="right" vertical="center"/>
    </xf>
    <xf numFmtId="3" fontId="140" fillId="0" borderId="30" xfId="0" applyNumberFormat="1" applyFont="1" applyBorder="1" applyAlignment="1">
      <alignment vertical="center"/>
    </xf>
    <xf numFmtId="3" fontId="17" fillId="0" borderId="67" xfId="0" applyNumberFormat="1" applyFont="1" applyBorder="1" applyAlignment="1">
      <alignment vertical="center"/>
    </xf>
    <xf numFmtId="3" fontId="17" fillId="0" borderId="49" xfId="0" applyNumberFormat="1" applyFont="1" applyBorder="1" applyAlignment="1">
      <alignment vertical="center"/>
    </xf>
    <xf numFmtId="3" fontId="139" fillId="11" borderId="39" xfId="0" applyNumberFormat="1" applyFont="1" applyFill="1" applyBorder="1" applyAlignment="1">
      <alignment vertical="center"/>
    </xf>
    <xf numFmtId="3" fontId="139" fillId="11" borderId="40" xfId="0" applyNumberFormat="1" applyFont="1" applyFill="1" applyBorder="1" applyAlignment="1">
      <alignment vertical="center"/>
    </xf>
    <xf numFmtId="3" fontId="139" fillId="11" borderId="15" xfId="0" applyNumberFormat="1" applyFont="1" applyFill="1" applyBorder="1" applyAlignment="1">
      <alignment vertical="center"/>
    </xf>
    <xf numFmtId="3" fontId="17" fillId="43" borderId="30" xfId="0" applyNumberFormat="1" applyFont="1" applyFill="1" applyBorder="1" applyAlignment="1">
      <alignment vertical="center"/>
    </xf>
    <xf numFmtId="0" fontId="13" fillId="0" borderId="32" xfId="0" applyFont="1" applyBorder="1" applyAlignment="1">
      <alignment vertical="center" wrapText="1"/>
    </xf>
    <xf numFmtId="0" fontId="13" fillId="0" borderId="32" xfId="0" applyNumberFormat="1" applyFont="1" applyBorder="1" applyAlignment="1">
      <alignment vertical="center" wrapText="1"/>
    </xf>
    <xf numFmtId="3" fontId="73" fillId="45" borderId="40" xfId="0" applyNumberFormat="1" applyFont="1" applyFill="1" applyBorder="1" applyAlignment="1">
      <alignment vertical="center"/>
    </xf>
    <xf numFmtId="3" fontId="73" fillId="45" borderId="15" xfId="0" applyNumberFormat="1" applyFont="1" applyFill="1" applyBorder="1" applyAlignment="1">
      <alignment vertical="center"/>
    </xf>
    <xf numFmtId="3" fontId="138" fillId="11" borderId="39" xfId="0" applyNumberFormat="1" applyFont="1" applyFill="1" applyBorder="1" applyAlignment="1">
      <alignment vertical="center"/>
    </xf>
    <xf numFmtId="3" fontId="138" fillId="11" borderId="40" xfId="0" applyNumberFormat="1" applyFont="1" applyFill="1" applyBorder="1" applyAlignment="1">
      <alignment vertical="center"/>
    </xf>
    <xf numFmtId="3" fontId="138" fillId="11" borderId="15" xfId="0" applyNumberFormat="1" applyFont="1" applyFill="1" applyBorder="1" applyAlignment="1">
      <alignment vertical="center"/>
    </xf>
    <xf numFmtId="0" fontId="10" fillId="44" borderId="10" xfId="0" applyFont="1" applyFill="1" applyBorder="1" applyAlignment="1">
      <alignment horizontal="center" vertical="center" wrapText="1"/>
    </xf>
    <xf numFmtId="3" fontId="10" fillId="44" borderId="39" xfId="0" applyNumberFormat="1" applyFont="1" applyFill="1" applyBorder="1" applyAlignment="1">
      <alignment vertical="center"/>
    </xf>
    <xf numFmtId="3" fontId="10" fillId="44" borderId="40" xfId="0" applyNumberFormat="1" applyFont="1" applyFill="1" applyBorder="1" applyAlignment="1">
      <alignment vertical="center"/>
    </xf>
    <xf numFmtId="3" fontId="10" fillId="44" borderId="15" xfId="0" applyNumberFormat="1" applyFont="1" applyFill="1" applyBorder="1" applyAlignment="1">
      <alignment vertical="center"/>
    </xf>
    <xf numFmtId="3" fontId="59" fillId="44" borderId="41" xfId="0" applyNumberFormat="1" applyFont="1" applyFill="1" applyBorder="1" applyAlignment="1">
      <alignment vertical="center"/>
    </xf>
    <xf numFmtId="0" fontId="18" fillId="41" borderId="23" xfId="0" applyFont="1" applyFill="1" applyBorder="1" applyAlignment="1">
      <alignment vertical="center" wrapText="1"/>
    </xf>
    <xf numFmtId="0" fontId="18" fillId="41" borderId="15" xfId="0" applyFont="1" applyFill="1" applyBorder="1" applyAlignment="1">
      <alignment vertical="center" wrapText="1"/>
    </xf>
    <xf numFmtId="3" fontId="17" fillId="0" borderId="43" xfId="0" applyNumberFormat="1" applyFont="1" applyBorder="1" applyAlignment="1">
      <alignment vertical="center"/>
    </xf>
    <xf numFmtId="0" fontId="141" fillId="0" borderId="23" xfId="0" applyFont="1" applyBorder="1" applyAlignment="1">
      <alignment vertical="center" wrapText="1"/>
    </xf>
    <xf numFmtId="0" fontId="141" fillId="0" borderId="15" xfId="0" applyFont="1" applyBorder="1" applyAlignment="1">
      <alignment vertical="center" wrapText="1"/>
    </xf>
    <xf numFmtId="0" fontId="4" fillId="11" borderId="10" xfId="0" applyFont="1" applyFill="1" applyBorder="1" applyAlignment="1">
      <alignment horizontal="center" vertical="center" wrapText="1"/>
    </xf>
    <xf numFmtId="3" fontId="4" fillId="11" borderId="39" xfId="0" applyNumberFormat="1" applyFont="1" applyFill="1" applyBorder="1" applyAlignment="1">
      <alignment vertical="center"/>
    </xf>
    <xf numFmtId="3" fontId="4" fillId="11" borderId="40" xfId="0" applyNumberFormat="1" applyFont="1" applyFill="1" applyBorder="1" applyAlignment="1">
      <alignment vertical="center"/>
    </xf>
    <xf numFmtId="3" fontId="4" fillId="11" borderId="15" xfId="0" applyNumberFormat="1" applyFont="1" applyFill="1" applyBorder="1" applyAlignment="1">
      <alignment vertical="center"/>
    </xf>
    <xf numFmtId="0" fontId="20" fillId="45" borderId="19" xfId="0" applyFont="1" applyFill="1" applyBorder="1" applyAlignment="1">
      <alignment/>
    </xf>
    <xf numFmtId="0" fontId="20" fillId="45" borderId="0" xfId="0" applyFont="1" applyFill="1" applyBorder="1" applyAlignment="1">
      <alignment/>
    </xf>
    <xf numFmtId="3" fontId="20" fillId="45" borderId="0" xfId="0" applyNumberFormat="1" applyFont="1" applyFill="1" applyBorder="1" applyAlignment="1">
      <alignment/>
    </xf>
    <xf numFmtId="3" fontId="20" fillId="45" borderId="20" xfId="0" applyNumberFormat="1" applyFont="1" applyFill="1" applyBorder="1" applyAlignment="1">
      <alignment/>
    </xf>
    <xf numFmtId="3" fontId="26" fillId="43" borderId="39" xfId="0" applyNumberFormat="1" applyFont="1" applyFill="1" applyBorder="1" applyAlignment="1">
      <alignment vertical="center"/>
    </xf>
    <xf numFmtId="3" fontId="26" fillId="43" borderId="40" xfId="0" applyNumberFormat="1" applyFont="1" applyFill="1" applyBorder="1" applyAlignment="1">
      <alignment vertical="center"/>
    </xf>
    <xf numFmtId="3" fontId="26" fillId="43" borderId="15" xfId="0" applyNumberFormat="1" applyFont="1" applyFill="1" applyBorder="1" applyAlignment="1">
      <alignment vertical="center"/>
    </xf>
    <xf numFmtId="0" fontId="17" fillId="0" borderId="13" xfId="0" applyFont="1" applyBorder="1" applyAlignment="1">
      <alignment vertical="center" wrapText="1"/>
    </xf>
    <xf numFmtId="3" fontId="77" fillId="18" borderId="39" xfId="0" applyNumberFormat="1" applyFont="1" applyFill="1" applyBorder="1" applyAlignment="1">
      <alignment vertical="center"/>
    </xf>
    <xf numFmtId="3" fontId="77" fillId="18" borderId="40" xfId="0" applyNumberFormat="1" applyFont="1" applyFill="1" applyBorder="1" applyAlignment="1">
      <alignment vertical="center"/>
    </xf>
    <xf numFmtId="3" fontId="77" fillId="18" borderId="15" xfId="0" applyNumberFormat="1" applyFont="1" applyFill="1" applyBorder="1" applyAlignment="1">
      <alignment vertical="center"/>
    </xf>
    <xf numFmtId="3" fontId="14" fillId="46" borderId="16" xfId="0" applyNumberFormat="1" applyFont="1" applyFill="1" applyBorder="1" applyAlignment="1">
      <alignment horizontal="center" vertical="center" wrapText="1"/>
    </xf>
    <xf numFmtId="0" fontId="3" fillId="0" borderId="19" xfId="0" applyFont="1" applyBorder="1" applyAlignment="1">
      <alignment horizontal="center" vertical="center"/>
    </xf>
    <xf numFmtId="0" fontId="3" fillId="0" borderId="0" xfId="0" applyFont="1" applyFill="1" applyBorder="1" applyAlignment="1">
      <alignment vertical="center"/>
    </xf>
    <xf numFmtId="0" fontId="3" fillId="0" borderId="52" xfId="0" applyFont="1" applyBorder="1" applyAlignment="1">
      <alignment horizontal="center" vertical="center"/>
    </xf>
    <xf numFmtId="3" fontId="3" fillId="0" borderId="52" xfId="0" applyNumberFormat="1" applyFont="1" applyFill="1" applyBorder="1" applyAlignment="1">
      <alignment vertical="center"/>
    </xf>
    <xf numFmtId="0" fontId="3" fillId="0" borderId="17" xfId="0" applyFont="1" applyFill="1" applyBorder="1" applyAlignment="1">
      <alignment horizontal="left" vertical="center" wrapText="1"/>
    </xf>
    <xf numFmtId="49" fontId="11" fillId="0" borderId="11" xfId="0" applyNumberFormat="1" applyFont="1" applyBorder="1" applyAlignment="1">
      <alignment horizontal="justify" vertical="center" wrapText="1" readingOrder="1"/>
    </xf>
    <xf numFmtId="3" fontId="4" fillId="41" borderId="10" xfId="0" applyNumberFormat="1" applyFont="1" applyFill="1" applyBorder="1" applyAlignment="1">
      <alignment vertical="center" wrapText="1"/>
    </xf>
    <xf numFmtId="3" fontId="4" fillId="47" borderId="10" xfId="0" applyNumberFormat="1" applyFont="1" applyFill="1" applyBorder="1" applyAlignment="1">
      <alignment vertical="center" wrapText="1"/>
    </xf>
    <xf numFmtId="0" fontId="142" fillId="0" borderId="10" xfId="0" applyFont="1" applyBorder="1" applyAlignment="1">
      <alignment vertical="center" wrapText="1"/>
    </xf>
    <xf numFmtId="0" fontId="139" fillId="0" borderId="10" xfId="0" applyFont="1" applyBorder="1" applyAlignment="1">
      <alignment vertical="center" wrapText="1"/>
    </xf>
    <xf numFmtId="3" fontId="34" fillId="47" borderId="10" xfId="58" applyNumberFormat="1" applyFont="1" applyFill="1" applyBorder="1" applyAlignment="1">
      <alignment horizontal="right" vertical="center"/>
    </xf>
    <xf numFmtId="3" fontId="78" fillId="47" borderId="10" xfId="58" applyNumberFormat="1" applyFont="1" applyFill="1" applyBorder="1" applyAlignment="1">
      <alignment horizontal="right" vertical="center"/>
    </xf>
    <xf numFmtId="3" fontId="78" fillId="0" borderId="0" xfId="58" applyNumberFormat="1" applyFont="1" applyFill="1" applyBorder="1" applyAlignment="1">
      <alignment horizontal="right" vertical="center"/>
    </xf>
    <xf numFmtId="0" fontId="36" fillId="33" borderId="19" xfId="0" applyFont="1" applyFill="1" applyBorder="1" applyAlignment="1">
      <alignment horizontal="center" vertical="center" wrapText="1"/>
    </xf>
    <xf numFmtId="49" fontId="39" fillId="33" borderId="52" xfId="0" applyNumberFormat="1" applyFont="1" applyFill="1" applyBorder="1" applyAlignment="1">
      <alignment horizontal="center" vertical="center" wrapText="1"/>
    </xf>
    <xf numFmtId="3" fontId="39" fillId="33" borderId="20" xfId="0" applyNumberFormat="1" applyFont="1" applyFill="1" applyBorder="1" applyAlignment="1">
      <alignment horizontal="center" vertical="center" wrapText="1"/>
    </xf>
    <xf numFmtId="3" fontId="39" fillId="47" borderId="52" xfId="0" applyNumberFormat="1" applyFont="1" applyFill="1" applyBorder="1" applyAlignment="1">
      <alignment horizontal="center" vertical="center" wrapText="1"/>
    </xf>
    <xf numFmtId="3" fontId="39" fillId="47" borderId="12" xfId="0" applyNumberFormat="1" applyFont="1" applyFill="1" applyBorder="1" applyAlignment="1">
      <alignment vertical="center"/>
    </xf>
    <xf numFmtId="3" fontId="39" fillId="0" borderId="26" xfId="0" applyNumberFormat="1" applyFont="1" applyFill="1" applyBorder="1" applyAlignment="1">
      <alignment vertical="center"/>
    </xf>
    <xf numFmtId="0" fontId="51" fillId="0" borderId="19" xfId="0" applyFont="1" applyBorder="1" applyAlignment="1">
      <alignment horizontal="center" vertical="center" wrapText="1"/>
    </xf>
    <xf numFmtId="0" fontId="51" fillId="0" borderId="20" xfId="0" applyFont="1" applyBorder="1" applyAlignment="1">
      <alignment horizontal="center" vertical="center" wrapText="1"/>
    </xf>
    <xf numFmtId="49" fontId="14" fillId="37" borderId="61" xfId="0" applyNumberFormat="1" applyFont="1" applyFill="1" applyBorder="1" applyAlignment="1">
      <alignment horizontal="center" vertical="center" wrapText="1"/>
    </xf>
    <xf numFmtId="49" fontId="127" fillId="37" borderId="61" xfId="0" applyNumberFormat="1" applyFont="1" applyFill="1" applyBorder="1" applyAlignment="1">
      <alignment horizontal="center" vertical="center" wrapText="1"/>
    </xf>
    <xf numFmtId="49" fontId="127" fillId="37" borderId="0" xfId="0" applyNumberFormat="1" applyFont="1" applyFill="1" applyBorder="1" applyAlignment="1">
      <alignment horizontal="center" vertical="center" wrapText="1"/>
    </xf>
    <xf numFmtId="49" fontId="137" fillId="37" borderId="0" xfId="0" applyNumberFormat="1" applyFont="1" applyFill="1" applyBorder="1" applyAlignment="1">
      <alignment horizontal="center" vertical="center" wrapText="1"/>
    </xf>
    <xf numFmtId="49" fontId="14" fillId="37" borderId="28" xfId="0" applyNumberFormat="1" applyFont="1" applyFill="1" applyBorder="1" applyAlignment="1">
      <alignment horizontal="center" vertical="center" wrapText="1"/>
    </xf>
    <xf numFmtId="3" fontId="12" fillId="37" borderId="58" xfId="0" applyNumberFormat="1" applyFont="1" applyFill="1" applyBorder="1" applyAlignment="1">
      <alignment horizontal="center" vertical="center" wrapText="1"/>
    </xf>
    <xf numFmtId="3" fontId="12" fillId="37" borderId="17" xfId="0" applyNumberFormat="1" applyFont="1" applyFill="1" applyBorder="1" applyAlignment="1">
      <alignment horizontal="center" vertical="center" wrapText="1"/>
    </xf>
    <xf numFmtId="3" fontId="12" fillId="43" borderId="61" xfId="0" applyNumberFormat="1" applyFont="1" applyFill="1" applyBorder="1" applyAlignment="1">
      <alignment horizontal="center" vertical="center" wrapText="1"/>
    </xf>
    <xf numFmtId="3" fontId="12" fillId="37" borderId="61" xfId="0" applyNumberFormat="1" applyFont="1" applyFill="1" applyBorder="1" applyAlignment="1">
      <alignment horizontal="center" vertical="center" wrapText="1"/>
    </xf>
    <xf numFmtId="3" fontId="12" fillId="37" borderId="50" xfId="0" applyNumberFormat="1" applyFont="1" applyFill="1" applyBorder="1" applyAlignment="1">
      <alignment horizontal="center" vertical="center" wrapText="1"/>
    </xf>
    <xf numFmtId="3" fontId="4" fillId="47" borderId="57" xfId="0" applyNumberFormat="1" applyFont="1" applyFill="1" applyBorder="1" applyAlignment="1">
      <alignment horizontal="center" vertical="center" wrapText="1"/>
    </xf>
    <xf numFmtId="3" fontId="4" fillId="47" borderId="61" xfId="0" applyNumberFormat="1" applyFont="1" applyFill="1" applyBorder="1" applyAlignment="1">
      <alignment horizontal="center" vertical="center" wrapText="1"/>
    </xf>
    <xf numFmtId="3" fontId="4" fillId="41" borderId="40" xfId="0" applyNumberFormat="1" applyFont="1" applyFill="1" applyBorder="1" applyAlignment="1">
      <alignment/>
    </xf>
    <xf numFmtId="3" fontId="11" fillId="41" borderId="72" xfId="0" applyNumberFormat="1" applyFont="1" applyFill="1" applyBorder="1" applyAlignment="1">
      <alignment/>
    </xf>
    <xf numFmtId="3" fontId="11" fillId="41" borderId="10" xfId="0" applyNumberFormat="1" applyFont="1" applyFill="1" applyBorder="1" applyAlignment="1">
      <alignment/>
    </xf>
    <xf numFmtId="3" fontId="11" fillId="41" borderId="22" xfId="0" applyNumberFormat="1" applyFont="1" applyFill="1" applyBorder="1" applyAlignment="1">
      <alignment/>
    </xf>
    <xf numFmtId="3" fontId="4" fillId="41" borderId="22" xfId="0" applyNumberFormat="1" applyFont="1" applyFill="1" applyBorder="1" applyAlignment="1">
      <alignment/>
    </xf>
    <xf numFmtId="3" fontId="17" fillId="41" borderId="40" xfId="0" applyNumberFormat="1" applyFont="1" applyFill="1" applyBorder="1" applyAlignment="1">
      <alignment/>
    </xf>
    <xf numFmtId="3" fontId="17" fillId="41" borderId="72" xfId="0" applyNumberFormat="1" applyFont="1" applyFill="1" applyBorder="1" applyAlignment="1">
      <alignment/>
    </xf>
    <xf numFmtId="3" fontId="17" fillId="41" borderId="22" xfId="0" applyNumberFormat="1" applyFont="1" applyFill="1" applyBorder="1" applyAlignment="1">
      <alignment/>
    </xf>
    <xf numFmtId="3" fontId="17" fillId="41" borderId="39" xfId="0" applyNumberFormat="1" applyFont="1" applyFill="1" applyBorder="1" applyAlignment="1">
      <alignment/>
    </xf>
    <xf numFmtId="3" fontId="23" fillId="39" borderId="11" xfId="0" applyNumberFormat="1" applyFont="1" applyFill="1" applyBorder="1" applyAlignment="1">
      <alignment horizontal="center" vertical="center" wrapText="1"/>
    </xf>
    <xf numFmtId="3" fontId="4" fillId="33" borderId="19" xfId="0" applyNumberFormat="1" applyFont="1" applyFill="1" applyBorder="1" applyAlignment="1">
      <alignment horizontal="center" vertical="center" wrapText="1"/>
    </xf>
    <xf numFmtId="3" fontId="4" fillId="33" borderId="0" xfId="0" applyNumberFormat="1" applyFont="1" applyFill="1" applyBorder="1" applyAlignment="1">
      <alignment horizontal="center" vertical="center" wrapText="1"/>
    </xf>
    <xf numFmtId="3" fontId="34" fillId="39" borderId="11" xfId="0" applyNumberFormat="1" applyFont="1" applyFill="1" applyBorder="1" applyAlignment="1">
      <alignment horizontal="center" vertical="center" wrapText="1"/>
    </xf>
    <xf numFmtId="3" fontId="78" fillId="47" borderId="59" xfId="0" applyNumberFormat="1" applyFont="1" applyFill="1" applyBorder="1" applyAlignment="1">
      <alignment horizontal="center" vertical="center" wrapText="1"/>
    </xf>
    <xf numFmtId="3" fontId="78" fillId="33" borderId="0" xfId="0" applyNumberFormat="1" applyFont="1" applyFill="1" applyBorder="1" applyAlignment="1">
      <alignment horizontal="center" vertical="center" wrapText="1"/>
    </xf>
    <xf numFmtId="3" fontId="79" fillId="39" borderId="27" xfId="0" applyNumberFormat="1" applyFont="1" applyFill="1" applyBorder="1" applyAlignment="1">
      <alignment horizontal="center" vertical="center" wrapText="1"/>
    </xf>
    <xf numFmtId="3" fontId="78" fillId="33" borderId="19" xfId="0" applyNumberFormat="1" applyFont="1" applyFill="1" applyBorder="1" applyAlignment="1">
      <alignment horizontal="center" vertical="center" wrapText="1"/>
    </xf>
    <xf numFmtId="3" fontId="78" fillId="47" borderId="10" xfId="0" applyNumberFormat="1" applyFont="1" applyFill="1" applyBorder="1" applyAlignment="1">
      <alignment horizontal="center" vertical="center" wrapText="1"/>
    </xf>
    <xf numFmtId="3" fontId="79" fillId="39" borderId="11" xfId="0" applyNumberFormat="1" applyFont="1" applyFill="1" applyBorder="1" applyAlignment="1">
      <alignment horizontal="center" vertical="center" wrapText="1"/>
    </xf>
    <xf numFmtId="3" fontId="78" fillId="47" borderId="11" xfId="0" applyNumberFormat="1" applyFont="1" applyFill="1" applyBorder="1" applyAlignment="1">
      <alignment horizontal="center" vertical="center" wrapText="1"/>
    </xf>
    <xf numFmtId="3" fontId="4" fillId="0" borderId="22" xfId="0" applyNumberFormat="1" applyFont="1" applyBorder="1" applyAlignment="1">
      <alignment/>
    </xf>
    <xf numFmtId="3" fontId="11" fillId="0" borderId="69" xfId="0" applyNumberFormat="1" applyFont="1" applyBorder="1" applyAlignment="1">
      <alignment wrapText="1"/>
    </xf>
    <xf numFmtId="3" fontId="14" fillId="7" borderId="32" xfId="0" applyNumberFormat="1" applyFont="1" applyFill="1" applyBorder="1" applyAlignment="1">
      <alignment horizontal="center" vertical="center" wrapText="1"/>
    </xf>
    <xf numFmtId="3" fontId="4" fillId="0" borderId="32" xfId="0" applyNumberFormat="1" applyFont="1" applyBorder="1" applyAlignment="1">
      <alignment/>
    </xf>
    <xf numFmtId="3" fontId="14" fillId="48" borderId="16" xfId="0" applyNumberFormat="1" applyFont="1" applyFill="1" applyBorder="1" applyAlignment="1">
      <alignment horizontal="center" vertical="center" wrapText="1"/>
    </xf>
    <xf numFmtId="0" fontId="143" fillId="43" borderId="0" xfId="0" applyFont="1" applyFill="1" applyAlignment="1">
      <alignment/>
    </xf>
    <xf numFmtId="3" fontId="143" fillId="43" borderId="0" xfId="0" applyNumberFormat="1" applyFont="1" applyFill="1" applyAlignment="1">
      <alignment/>
    </xf>
    <xf numFmtId="3" fontId="51" fillId="43" borderId="0" xfId="0" applyNumberFormat="1" applyFont="1" applyFill="1" applyAlignment="1">
      <alignment/>
    </xf>
    <xf numFmtId="3" fontId="49" fillId="0" borderId="0" xfId="0" applyNumberFormat="1" applyFont="1" applyAlignment="1">
      <alignment/>
    </xf>
    <xf numFmtId="0" fontId="4" fillId="43" borderId="0" xfId="0" applyFont="1" applyFill="1" applyBorder="1" applyAlignment="1">
      <alignment/>
    </xf>
    <xf numFmtId="3" fontId="4" fillId="43" borderId="0" xfId="0" applyNumberFormat="1" applyFont="1" applyFill="1" applyBorder="1" applyAlignment="1">
      <alignment/>
    </xf>
    <xf numFmtId="3" fontId="17" fillId="43" borderId="0" xfId="0" applyNumberFormat="1" applyFont="1" applyFill="1" applyBorder="1" applyAlignment="1">
      <alignment/>
    </xf>
    <xf numFmtId="0" fontId="0" fillId="43" borderId="0" xfId="0" applyFill="1" applyAlignment="1">
      <alignment/>
    </xf>
    <xf numFmtId="0" fontId="6" fillId="43" borderId="0" xfId="0" applyFont="1" applyFill="1" applyAlignment="1">
      <alignment/>
    </xf>
    <xf numFmtId="0" fontId="127" fillId="0" borderId="0" xfId="0" applyFont="1" applyAlignment="1">
      <alignment/>
    </xf>
    <xf numFmtId="3" fontId="127" fillId="0" borderId="0" xfId="0" applyNumberFormat="1" applyFont="1" applyAlignment="1">
      <alignment/>
    </xf>
    <xf numFmtId="0" fontId="14" fillId="0" borderId="11" xfId="0" applyFont="1" applyBorder="1" applyAlignment="1">
      <alignment vertical="center" wrapText="1"/>
    </xf>
    <xf numFmtId="0" fontId="14" fillId="0" borderId="52" xfId="0" applyFont="1" applyBorder="1" applyAlignment="1">
      <alignment vertical="center" wrapText="1"/>
    </xf>
    <xf numFmtId="0" fontId="14" fillId="0" borderId="17" xfId="0" applyFont="1" applyBorder="1" applyAlignment="1">
      <alignment vertical="center" wrapText="1"/>
    </xf>
    <xf numFmtId="0" fontId="14" fillId="0" borderId="22" xfId="0" applyFont="1" applyBorder="1" applyAlignment="1">
      <alignment vertical="center"/>
    </xf>
    <xf numFmtId="0" fontId="14" fillId="0" borderId="15" xfId="0" applyFont="1" applyBorder="1" applyAlignment="1">
      <alignment vertical="center"/>
    </xf>
    <xf numFmtId="0" fontId="12" fillId="0" borderId="22" xfId="0" applyFont="1" applyBorder="1" applyAlignment="1">
      <alignment horizontal="center" wrapText="1"/>
    </xf>
    <xf numFmtId="0" fontId="12" fillId="0" borderId="23" xfId="0" applyFont="1" applyBorder="1" applyAlignment="1">
      <alignment horizontal="center" wrapText="1"/>
    </xf>
    <xf numFmtId="0" fontId="12" fillId="0" borderId="15" xfId="0" applyFont="1" applyBorder="1" applyAlignment="1">
      <alignment horizontal="center" wrapText="1"/>
    </xf>
    <xf numFmtId="0" fontId="4" fillId="0" borderId="0" xfId="0" applyFont="1" applyAlignment="1">
      <alignment horizontal="center" vertical="center" wrapText="1"/>
    </xf>
    <xf numFmtId="0" fontId="12" fillId="0" borderId="22" xfId="0" applyFont="1" applyBorder="1" applyAlignment="1">
      <alignment horizontal="center"/>
    </xf>
    <xf numFmtId="0" fontId="12" fillId="0" borderId="15" xfId="0" applyFont="1" applyBorder="1" applyAlignment="1">
      <alignment horizontal="center"/>
    </xf>
    <xf numFmtId="0" fontId="14" fillId="0" borderId="22" xfId="0" applyFont="1" applyBorder="1" applyAlignment="1">
      <alignment horizontal="left" vertical="center"/>
    </xf>
    <xf numFmtId="0" fontId="14" fillId="0" borderId="15" xfId="0" applyFont="1" applyBorder="1" applyAlignment="1">
      <alignment horizontal="left" vertical="center"/>
    </xf>
    <xf numFmtId="0" fontId="62" fillId="0" borderId="22" xfId="47" applyFont="1" applyBorder="1" applyAlignment="1" applyProtection="1">
      <alignment horizontal="center" wrapText="1"/>
      <protection/>
    </xf>
    <xf numFmtId="0" fontId="62" fillId="0" borderId="23" xfId="47" applyFont="1" applyBorder="1" applyAlignment="1" applyProtection="1">
      <alignment horizontal="center" wrapText="1"/>
      <protection/>
    </xf>
    <xf numFmtId="0" fontId="62" fillId="0" borderId="15" xfId="47" applyFont="1" applyBorder="1" applyAlignment="1" applyProtection="1">
      <alignment horizontal="center" wrapText="1"/>
      <protection/>
    </xf>
    <xf numFmtId="0" fontId="23" fillId="49" borderId="0" xfId="0" applyFont="1" applyFill="1" applyBorder="1" applyAlignment="1">
      <alignment vertical="center" wrapText="1"/>
    </xf>
    <xf numFmtId="0" fontId="10" fillId="0" borderId="0" xfId="0" applyFont="1" applyAlignment="1">
      <alignment horizontal="center" vertical="center" wrapText="1"/>
    </xf>
    <xf numFmtId="0" fontId="0" fillId="0" borderId="0" xfId="0" applyAlignment="1">
      <alignment horizontal="center" vertical="center" wrapText="1"/>
    </xf>
    <xf numFmtId="182" fontId="14" fillId="0" borderId="50" xfId="58" applyNumberFormat="1" applyFont="1" applyBorder="1" applyAlignment="1" applyProtection="1">
      <alignment horizontal="right" vertical="center" wrapText="1"/>
      <protection/>
    </xf>
    <xf numFmtId="0" fontId="0" fillId="0" borderId="50" xfId="0" applyBorder="1" applyAlignment="1">
      <alignment horizontal="right" vertical="center" wrapText="1"/>
    </xf>
    <xf numFmtId="0" fontId="14" fillId="33" borderId="11"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7" xfId="0" applyBorder="1" applyAlignment="1">
      <alignment vertical="center" wrapText="1"/>
    </xf>
    <xf numFmtId="0" fontId="14" fillId="33" borderId="22"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15" xfId="0" applyBorder="1" applyAlignment="1">
      <alignment horizontal="center" vertical="center" wrapText="1"/>
    </xf>
    <xf numFmtId="0" fontId="20" fillId="0" borderId="17" xfId="0" applyFont="1" applyBorder="1" applyAlignment="1">
      <alignment vertical="center" wrapText="1"/>
    </xf>
    <xf numFmtId="0" fontId="14" fillId="0" borderId="0" xfId="0" applyFont="1" applyAlignment="1">
      <alignment vertical="center" wrapText="1"/>
    </xf>
    <xf numFmtId="3" fontId="14" fillId="0" borderId="55" xfId="0" applyNumberFormat="1" applyFont="1" applyBorder="1" applyAlignment="1">
      <alignment horizontal="center" vertical="center" wrapText="1"/>
    </xf>
    <xf numFmtId="3" fontId="14" fillId="0" borderId="83" xfId="0" applyNumberFormat="1" applyFont="1" applyBorder="1" applyAlignment="1">
      <alignment horizontal="center" vertical="center" wrapText="1"/>
    </xf>
    <xf numFmtId="3" fontId="14" fillId="0" borderId="84" xfId="0" applyNumberFormat="1" applyFont="1" applyBorder="1" applyAlignment="1">
      <alignment horizontal="center" vertical="center" wrapText="1"/>
    </xf>
    <xf numFmtId="3" fontId="14" fillId="0" borderId="53" xfId="0" applyNumberFormat="1" applyFont="1" applyBorder="1" applyAlignment="1">
      <alignment horizontal="center" vertical="center" wrapText="1"/>
    </xf>
    <xf numFmtId="3" fontId="17" fillId="0" borderId="84" xfId="0" applyNumberFormat="1" applyFont="1" applyBorder="1" applyAlignment="1">
      <alignment horizontal="center" vertical="center"/>
    </xf>
    <xf numFmtId="3" fontId="17" fillId="0" borderId="44" xfId="0" applyNumberFormat="1" applyFont="1" applyBorder="1" applyAlignment="1">
      <alignment horizontal="center" vertical="center"/>
    </xf>
    <xf numFmtId="0" fontId="19" fillId="0" borderId="22" xfId="0" applyFont="1" applyBorder="1" applyAlignment="1">
      <alignment horizontal="center" vertical="center" wrapText="1"/>
    </xf>
    <xf numFmtId="0" fontId="19" fillId="0" borderId="15"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7" xfId="0" applyFont="1" applyBorder="1" applyAlignment="1">
      <alignment horizontal="center" vertical="center" wrapText="1"/>
    </xf>
    <xf numFmtId="0" fontId="77" fillId="18" borderId="22" xfId="0" applyFont="1" applyFill="1" applyBorder="1" applyAlignment="1">
      <alignment horizontal="center" vertical="center" wrapText="1"/>
    </xf>
    <xf numFmtId="0" fontId="77" fillId="18" borderId="15" xfId="0" applyFont="1" applyFill="1" applyBorder="1" applyAlignment="1">
      <alignment horizontal="center" vertical="center" wrapText="1"/>
    </xf>
    <xf numFmtId="0" fontId="144" fillId="41" borderId="22" xfId="0" applyFont="1" applyFill="1" applyBorder="1" applyAlignment="1">
      <alignment vertical="center" wrapText="1"/>
    </xf>
    <xf numFmtId="0" fontId="144" fillId="41" borderId="23" xfId="0" applyFont="1" applyFill="1" applyBorder="1" applyAlignment="1">
      <alignment vertical="center" wrapText="1"/>
    </xf>
    <xf numFmtId="0" fontId="144" fillId="41" borderId="15" xfId="0" applyFont="1" applyFill="1" applyBorder="1" applyAlignment="1">
      <alignment vertical="center" wrapText="1"/>
    </xf>
    <xf numFmtId="0" fontId="29" fillId="0" borderId="11" xfId="0" applyFont="1" applyBorder="1" applyAlignment="1">
      <alignment horizontal="center" vertical="center" wrapText="1"/>
    </xf>
    <xf numFmtId="0" fontId="29" fillId="0" borderId="52" xfId="0" applyFont="1" applyBorder="1" applyAlignment="1">
      <alignment horizontal="center" vertical="center" wrapText="1"/>
    </xf>
    <xf numFmtId="0" fontId="29" fillId="0" borderId="17" xfId="0" applyFont="1" applyBorder="1" applyAlignment="1">
      <alignment horizontal="center" vertical="center" wrapText="1"/>
    </xf>
    <xf numFmtId="0" fontId="19" fillId="0" borderId="22" xfId="0" applyFont="1" applyBorder="1" applyAlignment="1">
      <alignment vertical="center" wrapText="1"/>
    </xf>
    <xf numFmtId="0" fontId="19" fillId="0" borderId="23" xfId="0" applyFont="1" applyBorder="1" applyAlignment="1">
      <alignment vertical="center" wrapText="1"/>
    </xf>
    <xf numFmtId="0" fontId="19" fillId="0" borderId="15" xfId="0" applyFont="1" applyBorder="1" applyAlignment="1">
      <alignment vertical="center" wrapText="1"/>
    </xf>
    <xf numFmtId="0" fontId="23" fillId="0" borderId="11" xfId="0" applyFont="1" applyBorder="1" applyAlignment="1">
      <alignment horizontal="center" vertical="center" wrapText="1"/>
    </xf>
    <xf numFmtId="0" fontId="23" fillId="0" borderId="52" xfId="0" applyFont="1" applyBorder="1" applyAlignment="1">
      <alignment horizontal="center" vertical="center" wrapText="1"/>
    </xf>
    <xf numFmtId="0" fontId="23" fillId="0" borderId="17" xfId="0" applyFont="1" applyBorder="1" applyAlignment="1">
      <alignment horizontal="center" vertical="center" wrapText="1"/>
    </xf>
    <xf numFmtId="3" fontId="14" fillId="0" borderId="22" xfId="0" applyNumberFormat="1" applyFont="1" applyBorder="1" applyAlignment="1">
      <alignment horizontal="center" vertical="center" wrapText="1"/>
    </xf>
    <xf numFmtId="3" fontId="14" fillId="0" borderId="23" xfId="0" applyNumberFormat="1" applyFont="1" applyBorder="1" applyAlignment="1">
      <alignment horizontal="center" vertical="center" wrapText="1"/>
    </xf>
    <xf numFmtId="3" fontId="14" fillId="0" borderId="15" xfId="0" applyNumberFormat="1" applyFont="1" applyBorder="1" applyAlignment="1">
      <alignment horizontal="center" vertical="center" wrapText="1"/>
    </xf>
    <xf numFmtId="0" fontId="59" fillId="44" borderId="22" xfId="0" applyFont="1" applyFill="1" applyBorder="1" applyAlignment="1">
      <alignment horizontal="center" vertical="center" wrapText="1"/>
    </xf>
    <xf numFmtId="0" fontId="59" fillId="44" borderId="15" xfId="0" applyFont="1" applyFill="1" applyBorder="1" applyAlignment="1">
      <alignment horizontal="center" vertical="center" wrapText="1"/>
    </xf>
    <xf numFmtId="0" fontId="144" fillId="45" borderId="22" xfId="0" applyFont="1" applyFill="1" applyBorder="1" applyAlignment="1">
      <alignment horizontal="left" vertical="center" wrapText="1"/>
    </xf>
    <xf numFmtId="0" fontId="144" fillId="45" borderId="23" xfId="0" applyFont="1" applyFill="1" applyBorder="1" applyAlignment="1">
      <alignment horizontal="left" vertical="center" wrapText="1"/>
    </xf>
    <xf numFmtId="0" fontId="73" fillId="0" borderId="22" xfId="0" applyFont="1" applyBorder="1" applyAlignment="1">
      <alignment vertical="center" wrapText="1"/>
    </xf>
    <xf numFmtId="0" fontId="73" fillId="0" borderId="23" xfId="0" applyFont="1" applyBorder="1" applyAlignment="1">
      <alignment vertical="center" wrapText="1"/>
    </xf>
    <xf numFmtId="0" fontId="73" fillId="0" borderId="15" xfId="0" applyFont="1" applyBorder="1" applyAlignment="1">
      <alignment vertical="center" wrapText="1"/>
    </xf>
    <xf numFmtId="0" fontId="21" fillId="0" borderId="22" xfId="0" applyFont="1" applyBorder="1" applyAlignment="1">
      <alignment horizontal="left" vertical="center" wrapText="1"/>
    </xf>
    <xf numFmtId="0" fontId="21" fillId="0" borderId="15" xfId="0" applyFont="1" applyBorder="1" applyAlignment="1">
      <alignment horizontal="left" vertical="center" wrapText="1"/>
    </xf>
    <xf numFmtId="0" fontId="73" fillId="45" borderId="22" xfId="0" applyFont="1" applyFill="1" applyBorder="1" applyAlignment="1">
      <alignment horizontal="center" vertical="center" wrapText="1"/>
    </xf>
    <xf numFmtId="0" fontId="73" fillId="45" borderId="15" xfId="0" applyFont="1" applyFill="1" applyBorder="1" applyAlignment="1">
      <alignment horizontal="center" vertical="center" wrapText="1"/>
    </xf>
    <xf numFmtId="0" fontId="73" fillId="0" borderId="63" xfId="0" applyFont="1" applyBorder="1" applyAlignment="1">
      <alignment horizontal="left" vertical="center" wrapText="1"/>
    </xf>
    <xf numFmtId="0" fontId="73" fillId="0" borderId="79"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15" xfId="0" applyFont="1" applyBorder="1" applyAlignment="1">
      <alignment horizontal="center" vertical="center" wrapText="1"/>
    </xf>
    <xf numFmtId="3" fontId="14" fillId="0" borderId="61" xfId="0" applyNumberFormat="1" applyFont="1" applyBorder="1" applyAlignment="1">
      <alignment horizontal="center" vertical="center" wrapText="1"/>
    </xf>
    <xf numFmtId="3" fontId="14" fillId="0" borderId="50" xfId="0" applyNumberFormat="1" applyFont="1" applyBorder="1" applyAlignment="1">
      <alignment horizontal="center" vertical="center" wrapText="1"/>
    </xf>
    <xf numFmtId="3" fontId="14" fillId="0" borderId="28" xfId="0" applyNumberFormat="1" applyFont="1" applyBorder="1" applyAlignment="1">
      <alignment horizontal="center" vertical="center" wrapText="1"/>
    </xf>
    <xf numFmtId="3" fontId="14" fillId="0" borderId="51" xfId="0" applyNumberFormat="1" applyFont="1" applyBorder="1" applyAlignment="1">
      <alignment horizontal="center" vertical="center" wrapText="1"/>
    </xf>
    <xf numFmtId="3" fontId="20" fillId="0" borderId="62" xfId="0" applyNumberFormat="1" applyFont="1" applyBorder="1" applyAlignment="1">
      <alignment horizontal="left" vertical="center" wrapText="1"/>
    </xf>
    <xf numFmtId="3" fontId="20" fillId="0" borderId="70" xfId="0" applyNumberFormat="1" applyFont="1" applyBorder="1" applyAlignment="1">
      <alignment horizontal="left" vertical="center" wrapText="1"/>
    </xf>
    <xf numFmtId="3" fontId="20" fillId="0" borderId="25" xfId="0" applyNumberFormat="1" applyFont="1" applyBorder="1" applyAlignment="1">
      <alignment horizontal="left" vertical="center" wrapText="1"/>
    </xf>
    <xf numFmtId="0" fontId="14" fillId="0" borderId="23" xfId="0" applyFont="1" applyBorder="1" applyAlignment="1">
      <alignment horizontal="center" vertical="center" wrapText="1"/>
    </xf>
    <xf numFmtId="0" fontId="19" fillId="45" borderId="55" xfId="0" applyFont="1" applyFill="1" applyBorder="1" applyAlignment="1">
      <alignment horizontal="left" vertical="center" wrapText="1"/>
    </xf>
    <xf numFmtId="0" fontId="19" fillId="45" borderId="54" xfId="0" applyFont="1" applyFill="1" applyBorder="1" applyAlignment="1">
      <alignment horizontal="left" vertical="center" wrapText="1"/>
    </xf>
    <xf numFmtId="3" fontId="20" fillId="0" borderId="55" xfId="0" applyNumberFormat="1" applyFont="1" applyBorder="1" applyAlignment="1">
      <alignment vertical="center" wrapText="1"/>
    </xf>
    <xf numFmtId="3" fontId="20" fillId="0" borderId="54" xfId="0" applyNumberFormat="1" applyFont="1" applyBorder="1" applyAlignment="1">
      <alignment vertical="center" wrapText="1"/>
    </xf>
    <xf numFmtId="3" fontId="20" fillId="0" borderId="26" xfId="0" applyNumberFormat="1" applyFont="1" applyBorder="1" applyAlignment="1">
      <alignment vertical="center" wrapText="1"/>
    </xf>
    <xf numFmtId="3" fontId="23" fillId="0" borderId="62" xfId="0" applyNumberFormat="1" applyFont="1" applyBorder="1" applyAlignment="1">
      <alignment vertical="center" wrapText="1"/>
    </xf>
    <xf numFmtId="3" fontId="23" fillId="0" borderId="70" xfId="0" applyNumberFormat="1" applyFont="1" applyBorder="1" applyAlignment="1">
      <alignment vertical="center" wrapText="1"/>
    </xf>
    <xf numFmtId="3" fontId="23" fillId="0" borderId="25" xfId="0" applyNumberFormat="1" applyFont="1" applyBorder="1" applyAlignment="1">
      <alignment vertical="center" wrapText="1"/>
    </xf>
    <xf numFmtId="3" fontId="20" fillId="0" borderId="62" xfId="0" applyNumberFormat="1" applyFont="1" applyBorder="1" applyAlignment="1">
      <alignment vertical="center" wrapText="1"/>
    </xf>
    <xf numFmtId="3" fontId="20" fillId="0" borderId="70" xfId="0" applyNumberFormat="1" applyFont="1" applyBorder="1" applyAlignment="1">
      <alignment vertical="center" wrapText="1"/>
    </xf>
    <xf numFmtId="3" fontId="20" fillId="0" borderId="25" xfId="0" applyNumberFormat="1" applyFont="1" applyBorder="1" applyAlignment="1">
      <alignment vertical="center" wrapText="1"/>
    </xf>
    <xf numFmtId="3" fontId="14" fillId="0" borderId="62" xfId="0" applyNumberFormat="1" applyFont="1" applyBorder="1" applyAlignment="1">
      <alignment horizontal="left" vertical="center" wrapText="1"/>
    </xf>
    <xf numFmtId="3" fontId="14" fillId="0" borderId="70" xfId="0" applyNumberFormat="1" applyFont="1" applyBorder="1" applyAlignment="1">
      <alignment horizontal="left" vertical="center" wrapText="1"/>
    </xf>
    <xf numFmtId="3" fontId="14" fillId="0" borderId="25" xfId="0" applyNumberFormat="1" applyFont="1" applyBorder="1" applyAlignment="1">
      <alignment horizontal="left" vertical="center" wrapText="1"/>
    </xf>
    <xf numFmtId="3" fontId="14" fillId="0" borderId="50" xfId="0" applyNumberFormat="1" applyFont="1" applyBorder="1" applyAlignment="1">
      <alignment horizontal="right" vertical="center" wrapText="1"/>
    </xf>
    <xf numFmtId="3" fontId="0" fillId="0" borderId="50" xfId="0" applyNumberFormat="1" applyBorder="1" applyAlignment="1">
      <alignment horizontal="right" vertical="center" wrapText="1"/>
    </xf>
    <xf numFmtId="0" fontId="14" fillId="0" borderId="22" xfId="0" applyFont="1" applyBorder="1" applyAlignment="1">
      <alignment vertical="center" wrapText="1"/>
    </xf>
    <xf numFmtId="0" fontId="14" fillId="0" borderId="15" xfId="0" applyFont="1" applyBorder="1" applyAlignment="1">
      <alignment vertical="center" wrapText="1"/>
    </xf>
    <xf numFmtId="0" fontId="14" fillId="0" borderId="26" xfId="0" applyFont="1" applyBorder="1" applyAlignment="1">
      <alignment horizontal="center" vertical="center" wrapText="1"/>
    </xf>
    <xf numFmtId="0" fontId="14" fillId="0" borderId="78" xfId="0" applyFont="1" applyBorder="1" applyAlignment="1">
      <alignment horizontal="center" vertical="center" wrapText="1"/>
    </xf>
    <xf numFmtId="3" fontId="20" fillId="0" borderId="22" xfId="0" applyNumberFormat="1" applyFont="1" applyBorder="1" applyAlignment="1">
      <alignment vertical="center" wrapText="1"/>
    </xf>
    <xf numFmtId="3" fontId="20" fillId="0" borderId="23" xfId="0" applyNumberFormat="1" applyFont="1" applyBorder="1" applyAlignment="1">
      <alignment vertical="center" wrapText="1"/>
    </xf>
    <xf numFmtId="3" fontId="20" fillId="0" borderId="15" xfId="0" applyNumberFormat="1" applyFont="1" applyBorder="1" applyAlignment="1">
      <alignment vertical="center" wrapText="1"/>
    </xf>
    <xf numFmtId="0" fontId="28" fillId="0" borderId="22" xfId="0" applyFont="1" applyBorder="1" applyAlignment="1">
      <alignment vertical="center" wrapText="1"/>
    </xf>
    <xf numFmtId="0" fontId="28" fillId="0" borderId="23" xfId="0" applyFont="1" applyBorder="1" applyAlignment="1">
      <alignment vertical="center" wrapText="1"/>
    </xf>
    <xf numFmtId="0" fontId="28" fillId="0" borderId="15" xfId="0" applyFont="1" applyBorder="1" applyAlignment="1">
      <alignment vertical="center" wrapText="1"/>
    </xf>
    <xf numFmtId="0" fontId="28" fillId="0" borderId="22" xfId="0" applyFont="1" applyBorder="1" applyAlignment="1">
      <alignment horizontal="center" vertical="center" wrapText="1"/>
    </xf>
    <xf numFmtId="0" fontId="28" fillId="0" borderId="15" xfId="0" applyFont="1" applyBorder="1" applyAlignment="1">
      <alignment horizontal="center" vertical="center" wrapText="1"/>
    </xf>
    <xf numFmtId="0" fontId="144" fillId="43" borderId="22" xfId="0" applyFont="1" applyFill="1" applyBorder="1" applyAlignment="1">
      <alignment horizontal="left" vertical="center" wrapText="1"/>
    </xf>
    <xf numFmtId="0" fontId="144" fillId="43" borderId="23" xfId="0" applyFont="1" applyFill="1" applyBorder="1" applyAlignment="1">
      <alignment horizontal="left" vertical="center" wrapText="1"/>
    </xf>
    <xf numFmtId="0" fontId="12" fillId="3" borderId="22"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26" fillId="43" borderId="22" xfId="0" applyFont="1" applyFill="1" applyBorder="1" applyAlignment="1">
      <alignment horizontal="center" vertical="center" wrapText="1"/>
    </xf>
    <xf numFmtId="0" fontId="26" fillId="43" borderId="15" xfId="0" applyFont="1" applyFill="1" applyBorder="1" applyAlignment="1">
      <alignment horizontal="center" vertical="center" wrapText="1"/>
    </xf>
    <xf numFmtId="3" fontId="11" fillId="0" borderId="0" xfId="0" applyNumberFormat="1" applyFont="1" applyBorder="1" applyAlignment="1">
      <alignment horizontal="left" vertical="center" wrapText="1"/>
    </xf>
    <xf numFmtId="3" fontId="11" fillId="0" borderId="52" xfId="0" applyNumberFormat="1" applyFont="1" applyBorder="1" applyAlignment="1">
      <alignment horizontal="center" vertical="center" wrapText="1"/>
    </xf>
    <xf numFmtId="3" fontId="11" fillId="0" borderId="17" xfId="0" applyNumberFormat="1" applyFont="1" applyBorder="1" applyAlignment="1">
      <alignment horizontal="center" vertical="center" wrapText="1"/>
    </xf>
    <xf numFmtId="0" fontId="28" fillId="0" borderId="22" xfId="0" applyFont="1" applyBorder="1" applyAlignment="1">
      <alignment horizontal="left" vertical="center" wrapText="1"/>
    </xf>
    <xf numFmtId="0" fontId="28" fillId="0" borderId="15" xfId="0" applyFont="1" applyBorder="1" applyAlignment="1">
      <alignment horizontal="left" vertical="center" wrapText="1"/>
    </xf>
    <xf numFmtId="0" fontId="28" fillId="0" borderId="39" xfId="0" applyFont="1" applyBorder="1" applyAlignment="1">
      <alignment vertical="center" wrapText="1"/>
    </xf>
    <xf numFmtId="0" fontId="28" fillId="0" borderId="40" xfId="0" applyFont="1" applyBorder="1" applyAlignment="1">
      <alignment vertical="center" wrapText="1"/>
    </xf>
    <xf numFmtId="0" fontId="45" fillId="0" borderId="40" xfId="0" applyFont="1" applyBorder="1" applyAlignment="1">
      <alignment vertical="center" wrapText="1"/>
    </xf>
    <xf numFmtId="0" fontId="45" fillId="0" borderId="77" xfId="0" applyFont="1" applyBorder="1" applyAlignment="1">
      <alignment vertical="center" wrapText="1"/>
    </xf>
    <xf numFmtId="0" fontId="14" fillId="0" borderId="39" xfId="0" applyFont="1" applyBorder="1" applyAlignment="1">
      <alignment horizontal="center" vertical="center" wrapText="1"/>
    </xf>
    <xf numFmtId="0" fontId="0" fillId="0" borderId="40" xfId="0" applyBorder="1" applyAlignment="1">
      <alignment horizontal="center" vertical="center" wrapText="1"/>
    </xf>
    <xf numFmtId="0" fontId="0" fillId="0" borderId="77" xfId="0" applyBorder="1" applyAlignment="1">
      <alignment horizontal="center" vertical="center" wrapText="1"/>
    </xf>
    <xf numFmtId="0" fontId="19" fillId="0" borderId="31" xfId="0" applyFont="1" applyBorder="1" applyAlignment="1">
      <alignment vertical="center" wrapText="1"/>
    </xf>
    <xf numFmtId="0" fontId="44" fillId="0" borderId="29" xfId="0" applyFont="1" applyBorder="1" applyAlignment="1">
      <alignment vertical="center" wrapText="1"/>
    </xf>
    <xf numFmtId="0" fontId="44" fillId="0" borderId="30" xfId="0" applyFont="1" applyBorder="1" applyAlignment="1">
      <alignment vertical="center" wrapText="1"/>
    </xf>
    <xf numFmtId="0" fontId="28" fillId="0" borderId="45" xfId="0" applyFont="1" applyBorder="1" applyAlignment="1">
      <alignment vertical="center" wrapText="1"/>
    </xf>
    <xf numFmtId="0" fontId="28" fillId="0" borderId="46" xfId="0" applyFont="1" applyBorder="1" applyAlignment="1">
      <alignment vertical="center" wrapText="1"/>
    </xf>
    <xf numFmtId="0" fontId="45" fillId="0" borderId="46" xfId="0" applyFont="1" applyBorder="1" applyAlignment="1">
      <alignment vertical="center" wrapText="1"/>
    </xf>
    <xf numFmtId="0" fontId="45" fillId="0" borderId="47" xfId="0" applyFont="1" applyBorder="1" applyAlignment="1">
      <alignment vertical="center" wrapText="1"/>
    </xf>
    <xf numFmtId="0" fontId="14" fillId="0" borderId="61"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39" xfId="0" applyFont="1" applyBorder="1" applyAlignment="1">
      <alignment vertical="center" wrapText="1"/>
    </xf>
    <xf numFmtId="0" fontId="14" fillId="0" borderId="77" xfId="0" applyFont="1" applyBorder="1" applyAlignment="1">
      <alignment vertical="center" wrapText="1"/>
    </xf>
    <xf numFmtId="0" fontId="0" fillId="0" borderId="0" xfId="0" applyAlignment="1">
      <alignment vertical="center" wrapText="1"/>
    </xf>
    <xf numFmtId="0" fontId="23" fillId="0" borderId="22" xfId="0" applyFont="1" applyBorder="1" applyAlignment="1">
      <alignment horizontal="center" vertical="center" wrapText="1"/>
    </xf>
    <xf numFmtId="0" fontId="23" fillId="0" borderId="15" xfId="0" applyFont="1" applyBorder="1" applyAlignment="1">
      <alignment horizontal="center" vertical="center" wrapText="1"/>
    </xf>
    <xf numFmtId="49" fontId="14" fillId="0" borderId="22" xfId="58" applyNumberFormat="1" applyFont="1" applyBorder="1" applyAlignment="1" applyProtection="1">
      <alignment horizontal="center" vertical="center" wrapText="1"/>
      <protection/>
    </xf>
    <xf numFmtId="49" fontId="14" fillId="0" borderId="23" xfId="58" applyNumberFormat="1" applyFont="1" applyBorder="1" applyAlignment="1" applyProtection="1">
      <alignment horizontal="center" vertical="center" wrapText="1"/>
      <protection/>
    </xf>
    <xf numFmtId="49" fontId="14" fillId="0" borderId="15" xfId="58" applyNumberFormat="1" applyFont="1" applyBorder="1" applyAlignment="1" applyProtection="1">
      <alignment horizontal="center" vertical="center" wrapText="1"/>
      <protection/>
    </xf>
    <xf numFmtId="3" fontId="11" fillId="0" borderId="11" xfId="58" applyNumberFormat="1" applyFont="1" applyBorder="1" applyAlignment="1">
      <alignment horizontal="center" vertical="center"/>
    </xf>
    <xf numFmtId="3" fontId="11" fillId="0" borderId="13" xfId="58" applyNumberFormat="1" applyFont="1" applyBorder="1" applyAlignment="1">
      <alignment horizontal="center" vertical="center"/>
    </xf>
    <xf numFmtId="49" fontId="12" fillId="0" borderId="11" xfId="58" applyNumberFormat="1" applyFont="1" applyBorder="1" applyAlignment="1">
      <alignment horizontal="center" vertical="center"/>
    </xf>
    <xf numFmtId="49" fontId="17" fillId="0" borderId="17" xfId="0" applyNumberFormat="1" applyFont="1" applyBorder="1" applyAlignment="1">
      <alignment vertical="center"/>
    </xf>
    <xf numFmtId="49" fontId="12" fillId="0" borderId="22" xfId="58" applyNumberFormat="1" applyFont="1" applyBorder="1" applyAlignment="1" applyProtection="1">
      <alignment horizontal="center" vertical="center" wrapText="1"/>
      <protection/>
    </xf>
    <xf numFmtId="49" fontId="12" fillId="0" borderId="23" xfId="58" applyNumberFormat="1" applyFont="1" applyBorder="1" applyAlignment="1" applyProtection="1">
      <alignment horizontal="center" vertical="center" wrapText="1"/>
      <protection/>
    </xf>
    <xf numFmtId="49" fontId="12" fillId="0" borderId="15" xfId="58" applyNumberFormat="1" applyFont="1" applyBorder="1" applyAlignment="1" applyProtection="1">
      <alignment horizontal="center" vertical="center" wrapText="1"/>
      <protection/>
    </xf>
    <xf numFmtId="49" fontId="14" fillId="0" borderId="0" xfId="0" applyNumberFormat="1" applyFont="1" applyBorder="1" applyAlignment="1">
      <alignment vertical="center" wrapText="1"/>
    </xf>
    <xf numFmtId="49" fontId="20" fillId="0" borderId="0" xfId="0" applyNumberFormat="1" applyFont="1" applyAlignment="1">
      <alignment vertical="center" wrapText="1"/>
    </xf>
    <xf numFmtId="49" fontId="20" fillId="0" borderId="0" xfId="0" applyNumberFormat="1" applyFont="1" applyFill="1" applyBorder="1" applyAlignment="1">
      <alignment vertical="center" wrapText="1"/>
    </xf>
    <xf numFmtId="0" fontId="59" fillId="35" borderId="22" xfId="0" applyFont="1" applyFill="1" applyBorder="1" applyAlignment="1">
      <alignment vertical="center" wrapText="1"/>
    </xf>
    <xf numFmtId="0" fontId="11" fillId="35" borderId="23" xfId="0" applyFont="1" applyFill="1" applyBorder="1" applyAlignment="1">
      <alignment vertical="center" wrapText="1"/>
    </xf>
    <xf numFmtId="0" fontId="11" fillId="35" borderId="15" xfId="0" applyFont="1" applyFill="1" applyBorder="1" applyAlignment="1">
      <alignment vertical="center" wrapText="1"/>
    </xf>
    <xf numFmtId="0" fontId="4" fillId="36" borderId="22" xfId="0" applyFont="1" applyFill="1" applyBorder="1" applyAlignment="1">
      <alignment vertical="center" wrapText="1"/>
    </xf>
    <xf numFmtId="0" fontId="11" fillId="36" borderId="23" xfId="0" applyFont="1" applyFill="1" applyBorder="1" applyAlignment="1">
      <alignment vertical="center" wrapText="1"/>
    </xf>
    <xf numFmtId="0" fontId="11" fillId="36" borderId="15" xfId="0" applyFont="1" applyFill="1" applyBorder="1" applyAlignment="1">
      <alignment vertical="center" wrapText="1"/>
    </xf>
    <xf numFmtId="0" fontId="34" fillId="34" borderId="22" xfId="0" applyFont="1" applyFill="1" applyBorder="1" applyAlignment="1">
      <alignment vertical="center" wrapText="1"/>
    </xf>
    <xf numFmtId="0" fontId="34" fillId="34" borderId="23" xfId="0" applyFont="1" applyFill="1" applyBorder="1" applyAlignment="1">
      <alignment vertical="center" wrapText="1"/>
    </xf>
    <xf numFmtId="0" fontId="34" fillId="34" borderId="15" xfId="0" applyFont="1" applyFill="1" applyBorder="1" applyAlignment="1">
      <alignment vertical="center" wrapText="1"/>
    </xf>
    <xf numFmtId="49" fontId="14" fillId="0" borderId="11" xfId="58" applyNumberFormat="1" applyFont="1" applyBorder="1" applyAlignment="1">
      <alignment horizontal="center" vertical="center" wrapText="1"/>
    </xf>
    <xf numFmtId="49" fontId="20" fillId="0" borderId="17" xfId="0" applyNumberFormat="1" applyFont="1" applyBorder="1" applyAlignment="1">
      <alignment vertical="center" wrapText="1"/>
    </xf>
    <xf numFmtId="49" fontId="14" fillId="37" borderId="11" xfId="58" applyNumberFormat="1" applyFont="1" applyFill="1" applyBorder="1" applyAlignment="1" applyProtection="1">
      <alignment horizontal="center" vertical="center" wrapText="1"/>
      <protection/>
    </xf>
    <xf numFmtId="49" fontId="20" fillId="0" borderId="17" xfId="0" applyNumberFormat="1" applyFont="1" applyBorder="1" applyAlignment="1">
      <alignment horizontal="center" vertical="center" wrapText="1"/>
    </xf>
    <xf numFmtId="49" fontId="14" fillId="33" borderId="11" xfId="58" applyNumberFormat="1" applyFont="1" applyFill="1" applyBorder="1" applyAlignment="1">
      <alignment horizontal="center" vertical="center" wrapText="1"/>
    </xf>
    <xf numFmtId="49" fontId="20" fillId="0" borderId="52" xfId="0" applyNumberFormat="1" applyFont="1" applyBorder="1" applyAlignment="1">
      <alignment horizontal="center" vertical="center" wrapText="1"/>
    </xf>
    <xf numFmtId="49" fontId="14" fillId="0" borderId="11" xfId="58" applyNumberFormat="1" applyFont="1" applyBorder="1" applyAlignment="1">
      <alignment horizontal="center" vertical="center"/>
    </xf>
    <xf numFmtId="49" fontId="20" fillId="0" borderId="17" xfId="0" applyNumberFormat="1" applyFont="1" applyBorder="1" applyAlignment="1">
      <alignment vertical="center"/>
    </xf>
    <xf numFmtId="49" fontId="4" fillId="0" borderId="0" xfId="0" applyNumberFormat="1" applyFont="1" applyBorder="1" applyAlignment="1">
      <alignment vertical="center" wrapText="1"/>
    </xf>
    <xf numFmtId="49" fontId="11" fillId="0" borderId="0" xfId="0" applyNumberFormat="1" applyFont="1" applyAlignment="1">
      <alignment vertical="center" wrapText="1"/>
    </xf>
    <xf numFmtId="0" fontId="20" fillId="0" borderId="0" xfId="0" applyFont="1" applyAlignment="1">
      <alignment horizontal="center" vertical="center" wrapText="1"/>
    </xf>
    <xf numFmtId="0" fontId="0" fillId="0" borderId="50" xfId="0" applyFont="1" applyBorder="1" applyAlignment="1">
      <alignment horizontal="right" vertical="center" wrapText="1"/>
    </xf>
    <xf numFmtId="49" fontId="14" fillId="0" borderId="10" xfId="0" applyNumberFormat="1" applyFont="1" applyBorder="1" applyAlignment="1" applyProtection="1">
      <alignment horizontal="center" vertical="center"/>
      <protection/>
    </xf>
    <xf numFmtId="49" fontId="14" fillId="0" borderId="15" xfId="0" applyNumberFormat="1" applyFont="1" applyBorder="1" applyAlignment="1" applyProtection="1">
      <alignment horizontal="center" vertical="center"/>
      <protection/>
    </xf>
    <xf numFmtId="49" fontId="14" fillId="0" borderId="10" xfId="0" applyNumberFormat="1" applyFont="1" applyBorder="1" applyAlignment="1" applyProtection="1">
      <alignment horizontal="center" vertical="center" wrapText="1"/>
      <protection/>
    </xf>
    <xf numFmtId="0" fontId="11" fillId="34" borderId="23" xfId="0" applyFont="1" applyFill="1" applyBorder="1" applyAlignment="1">
      <alignment vertical="center" wrapText="1"/>
    </xf>
    <xf numFmtId="0" fontId="11" fillId="34" borderId="15" xfId="0" applyFont="1" applyFill="1" applyBorder="1" applyAlignment="1">
      <alignment vertical="center" wrapText="1"/>
    </xf>
    <xf numFmtId="3" fontId="11" fillId="37" borderId="11" xfId="58" applyNumberFormat="1" applyFont="1" applyFill="1" applyBorder="1" applyAlignment="1">
      <alignment horizontal="right" vertical="center" wrapText="1"/>
    </xf>
    <xf numFmtId="0" fontId="51" fillId="0" borderId="13" xfId="0" applyFont="1" applyBorder="1" applyAlignment="1">
      <alignment horizontal="right" vertical="center" wrapText="1"/>
    </xf>
    <xf numFmtId="3" fontId="11" fillId="0" borderId="11" xfId="58" applyNumberFormat="1" applyFont="1" applyBorder="1" applyAlignment="1">
      <alignment horizontal="right" vertical="center" wrapText="1"/>
    </xf>
    <xf numFmtId="3" fontId="11" fillId="33" borderId="11" xfId="58" applyNumberFormat="1" applyFont="1" applyFill="1" applyBorder="1" applyAlignment="1">
      <alignment horizontal="center" vertical="center"/>
    </xf>
    <xf numFmtId="3" fontId="11" fillId="33" borderId="13" xfId="58" applyNumberFormat="1" applyFont="1" applyFill="1" applyBorder="1" applyAlignment="1">
      <alignment horizontal="center" vertical="center"/>
    </xf>
    <xf numFmtId="0" fontId="134" fillId="0" borderId="11" xfId="0" applyFont="1" applyBorder="1" applyAlignment="1">
      <alignment horizontal="center" vertical="center" wrapText="1"/>
    </xf>
    <xf numFmtId="0" fontId="145" fillId="0" borderId="13" xfId="0" applyFont="1" applyBorder="1" applyAlignment="1">
      <alignment horizontal="center" vertical="center" wrapText="1"/>
    </xf>
    <xf numFmtId="0" fontId="4" fillId="0" borderId="11" xfId="0" applyFont="1" applyBorder="1" applyAlignment="1">
      <alignment vertical="center" wrapText="1"/>
    </xf>
    <xf numFmtId="0" fontId="6" fillId="0" borderId="13" xfId="0" applyFont="1" applyBorder="1" applyAlignment="1">
      <alignment vertical="center" wrapText="1"/>
    </xf>
    <xf numFmtId="0" fontId="11" fillId="0" borderId="11" xfId="0" applyFont="1" applyBorder="1" applyAlignment="1">
      <alignment horizontal="center" vertical="center" wrapText="1"/>
    </xf>
    <xf numFmtId="0" fontId="51" fillId="0" borderId="13" xfId="0" applyFont="1" applyBorder="1" applyAlignment="1">
      <alignment horizontal="center" vertical="center" wrapText="1"/>
    </xf>
    <xf numFmtId="0" fontId="11" fillId="0" borderId="11" xfId="0" applyFont="1" applyBorder="1" applyAlignment="1">
      <alignment vertical="center" wrapText="1"/>
    </xf>
    <xf numFmtId="0" fontId="51" fillId="0" borderId="13" xfId="0" applyFont="1" applyBorder="1" applyAlignment="1">
      <alignment vertical="center" wrapText="1"/>
    </xf>
    <xf numFmtId="0" fontId="26" fillId="34" borderId="22" xfId="0" applyFont="1" applyFill="1" applyBorder="1" applyAlignment="1">
      <alignment vertical="center" wrapText="1"/>
    </xf>
    <xf numFmtId="0" fontId="27" fillId="34" borderId="23" xfId="0" applyFont="1" applyFill="1" applyBorder="1" applyAlignment="1">
      <alignment vertical="center" wrapText="1"/>
    </xf>
    <xf numFmtId="0" fontId="27" fillId="34" borderId="15" xfId="0" applyFont="1" applyFill="1" applyBorder="1" applyAlignment="1">
      <alignment vertical="center" wrapText="1"/>
    </xf>
    <xf numFmtId="0" fontId="71" fillId="35" borderId="22" xfId="0" applyFont="1" applyFill="1" applyBorder="1" applyAlignment="1">
      <alignment vertical="center" wrapText="1"/>
    </xf>
    <xf numFmtId="0" fontId="27" fillId="35" borderId="23" xfId="0" applyFont="1" applyFill="1" applyBorder="1" applyAlignment="1">
      <alignment vertical="center" wrapText="1"/>
    </xf>
    <xf numFmtId="0" fontId="27" fillId="35" borderId="15" xfId="0" applyFont="1" applyFill="1" applyBorder="1" applyAlignment="1">
      <alignment vertical="center" wrapText="1"/>
    </xf>
    <xf numFmtId="49" fontId="12" fillId="37" borderId="11" xfId="58" applyNumberFormat="1" applyFont="1" applyFill="1" applyBorder="1" applyAlignment="1" applyProtection="1">
      <alignment horizontal="center" vertical="center" wrapText="1"/>
      <protection/>
    </xf>
    <xf numFmtId="49" fontId="17" fillId="0" borderId="17" xfId="0" applyNumberFormat="1" applyFont="1" applyBorder="1" applyAlignment="1">
      <alignment horizontal="center" vertical="center" wrapText="1"/>
    </xf>
    <xf numFmtId="49" fontId="12" fillId="0" borderId="11" xfId="58" applyNumberFormat="1" applyFont="1" applyBorder="1" applyAlignment="1">
      <alignment horizontal="center" vertical="center" wrapText="1"/>
    </xf>
    <xf numFmtId="49" fontId="17" fillId="0" borderId="17" xfId="0" applyNumberFormat="1" applyFont="1" applyBorder="1" applyAlignment="1">
      <alignment vertical="center" wrapText="1"/>
    </xf>
    <xf numFmtId="49" fontId="12" fillId="33" borderId="11" xfId="58" applyNumberFormat="1" applyFont="1" applyFill="1" applyBorder="1" applyAlignment="1">
      <alignment horizontal="center" vertical="center" wrapText="1"/>
    </xf>
    <xf numFmtId="49" fontId="17" fillId="0" borderId="52" xfId="0" applyNumberFormat="1" applyFont="1" applyBorder="1" applyAlignment="1">
      <alignment horizontal="center" vertical="center" wrapText="1"/>
    </xf>
    <xf numFmtId="49" fontId="12" fillId="0" borderId="10" xfId="0" applyNumberFormat="1" applyFont="1" applyBorder="1" applyAlignment="1" applyProtection="1">
      <alignment horizontal="center" vertical="center"/>
      <protection/>
    </xf>
    <xf numFmtId="49" fontId="12" fillId="0" borderId="15" xfId="0" applyNumberFormat="1" applyFont="1" applyBorder="1" applyAlignment="1" applyProtection="1">
      <alignment horizontal="center" vertical="center"/>
      <protection/>
    </xf>
    <xf numFmtId="49" fontId="12" fillId="0" borderId="10" xfId="0" applyNumberFormat="1" applyFont="1" applyBorder="1" applyAlignment="1" applyProtection="1">
      <alignment horizontal="center" vertical="center" wrapText="1"/>
      <protection/>
    </xf>
    <xf numFmtId="0" fontId="23" fillId="34" borderId="22" xfId="0" applyFont="1" applyFill="1" applyBorder="1" applyAlignment="1">
      <alignment vertical="center" wrapText="1"/>
    </xf>
    <xf numFmtId="0" fontId="20" fillId="34" borderId="23" xfId="0" applyFont="1" applyFill="1" applyBorder="1" applyAlignment="1">
      <alignment vertical="center" wrapText="1"/>
    </xf>
    <xf numFmtId="0" fontId="20" fillId="34" borderId="15" xfId="0" applyFont="1" applyFill="1" applyBorder="1" applyAlignment="1">
      <alignment vertical="center" wrapText="1"/>
    </xf>
    <xf numFmtId="0" fontId="58" fillId="0" borderId="11" xfId="0" applyFont="1" applyBorder="1" applyAlignment="1">
      <alignment horizontal="center" vertical="center" wrapText="1"/>
    </xf>
    <xf numFmtId="0" fontId="61" fillId="0" borderId="13" xfId="0" applyFont="1" applyBorder="1" applyAlignment="1">
      <alignment horizontal="center" vertical="center" wrapText="1"/>
    </xf>
    <xf numFmtId="0" fontId="42" fillId="0" borderId="0" xfId="0" applyFont="1" applyBorder="1" applyAlignment="1">
      <alignment horizontal="center" vertical="center" wrapText="1"/>
    </xf>
    <xf numFmtId="0" fontId="35" fillId="33" borderId="22" xfId="0" applyFont="1" applyFill="1" applyBorder="1" applyAlignment="1">
      <alignment horizontal="center" vertical="center" wrapText="1"/>
    </xf>
    <xf numFmtId="0" fontId="35" fillId="33" borderId="23" xfId="0" applyFont="1" applyFill="1" applyBorder="1" applyAlignment="1">
      <alignment horizontal="center" vertical="center" wrapText="1"/>
    </xf>
    <xf numFmtId="0" fontId="35" fillId="33" borderId="15" xfId="0" applyFont="1" applyFill="1" applyBorder="1" applyAlignment="1">
      <alignment horizontal="center" vertical="center" wrapText="1"/>
    </xf>
    <xf numFmtId="3" fontId="39" fillId="33" borderId="22" xfId="0" applyNumberFormat="1" applyFont="1" applyFill="1" applyBorder="1" applyAlignment="1">
      <alignment horizontal="center" vertical="center" wrapText="1"/>
    </xf>
    <xf numFmtId="3" fontId="39" fillId="33" borderId="23" xfId="0" applyNumberFormat="1" applyFont="1" applyFill="1" applyBorder="1" applyAlignment="1">
      <alignment horizontal="center" vertical="center" wrapText="1"/>
    </xf>
    <xf numFmtId="3" fontId="39" fillId="33" borderId="15" xfId="0" applyNumberFormat="1" applyFont="1" applyFill="1" applyBorder="1" applyAlignment="1">
      <alignment horizontal="center" vertical="center" wrapText="1"/>
    </xf>
    <xf numFmtId="49" fontId="39" fillId="33" borderId="55" xfId="0" applyNumberFormat="1" applyFont="1" applyFill="1" applyBorder="1" applyAlignment="1">
      <alignment horizontal="center" vertical="center"/>
    </xf>
    <xf numFmtId="49" fontId="39" fillId="33" borderId="54" xfId="0" applyNumberFormat="1" applyFont="1" applyFill="1" applyBorder="1" applyAlignment="1">
      <alignment horizontal="center" vertical="center"/>
    </xf>
    <xf numFmtId="49" fontId="39" fillId="33" borderId="26" xfId="0" applyNumberFormat="1" applyFont="1" applyFill="1" applyBorder="1" applyAlignment="1">
      <alignment horizontal="center" vertical="center"/>
    </xf>
    <xf numFmtId="0" fontId="40" fillId="0" borderId="11" xfId="0" applyFont="1" applyBorder="1" applyAlignment="1">
      <alignment horizontal="center" vertical="center" wrapText="1"/>
    </xf>
    <xf numFmtId="0" fontId="41" fillId="0" borderId="52" xfId="0" applyFont="1" applyBorder="1" applyAlignment="1">
      <alignment horizontal="center" vertical="center" wrapText="1"/>
    </xf>
    <xf numFmtId="0" fontId="41" fillId="0" borderId="17" xfId="0" applyFont="1" applyBorder="1" applyAlignment="1">
      <alignment horizontal="center" vertical="center" wrapText="1"/>
    </xf>
    <xf numFmtId="0" fontId="39" fillId="0" borderId="59" xfId="0" applyFont="1" applyBorder="1" applyAlignment="1">
      <alignment vertical="center" wrapText="1"/>
    </xf>
    <xf numFmtId="0" fontId="0" fillId="0" borderId="27" xfId="0" applyBorder="1" applyAlignment="1">
      <alignment vertical="center" wrapText="1"/>
    </xf>
    <xf numFmtId="0" fontId="36" fillId="0" borderId="19" xfId="0" applyFont="1" applyBorder="1" applyAlignment="1">
      <alignment vertical="center" wrapText="1"/>
    </xf>
    <xf numFmtId="0" fontId="0" fillId="0" borderId="20" xfId="0" applyBorder="1" applyAlignment="1">
      <alignment vertical="center" wrapText="1"/>
    </xf>
    <xf numFmtId="0" fontId="36" fillId="0" borderId="61" xfId="0" applyFont="1" applyBorder="1" applyAlignment="1">
      <alignment vertical="center" wrapText="1"/>
    </xf>
    <xf numFmtId="0" fontId="0" fillId="0" borderId="28" xfId="0" applyBorder="1" applyAlignment="1">
      <alignment vertical="center" wrapText="1"/>
    </xf>
    <xf numFmtId="0" fontId="39" fillId="0" borderId="11" xfId="0" applyFont="1" applyBorder="1" applyAlignment="1">
      <alignment vertical="center" wrapText="1"/>
    </xf>
    <xf numFmtId="0" fontId="36" fillId="0" borderId="52" xfId="0" applyFont="1" applyBorder="1" applyAlignment="1">
      <alignment vertical="center" wrapText="1"/>
    </xf>
    <xf numFmtId="0" fontId="0" fillId="0" borderId="52" xfId="0" applyBorder="1" applyAlignment="1">
      <alignment vertical="center" wrapText="1"/>
    </xf>
    <xf numFmtId="0" fontId="40" fillId="37" borderId="59" xfId="0" applyFont="1" applyFill="1" applyBorder="1" applyAlignment="1">
      <alignment horizontal="center" vertical="center" wrapText="1"/>
    </xf>
    <xf numFmtId="0" fontId="40" fillId="37" borderId="60" xfId="0" applyFont="1" applyFill="1" applyBorder="1" applyAlignment="1">
      <alignment horizontal="center" vertical="center" wrapText="1"/>
    </xf>
    <xf numFmtId="0" fontId="40" fillId="37" borderId="27" xfId="0" applyFont="1" applyFill="1" applyBorder="1" applyAlignment="1">
      <alignment horizontal="center" vertical="center" wrapText="1"/>
    </xf>
    <xf numFmtId="0" fontId="40" fillId="37" borderId="19" xfId="0" applyFont="1" applyFill="1" applyBorder="1" applyAlignment="1">
      <alignment horizontal="center" vertical="center" wrapText="1"/>
    </xf>
    <xf numFmtId="0" fontId="40" fillId="37" borderId="0" xfId="0" applyFont="1" applyFill="1" applyBorder="1" applyAlignment="1">
      <alignment horizontal="center" vertical="center" wrapText="1"/>
    </xf>
    <xf numFmtId="0" fontId="40" fillId="37" borderId="20" xfId="0" applyFont="1" applyFill="1" applyBorder="1" applyAlignment="1">
      <alignment horizontal="center" vertical="center" wrapText="1"/>
    </xf>
    <xf numFmtId="0" fontId="40" fillId="37" borderId="61" xfId="0" applyFont="1" applyFill="1" applyBorder="1" applyAlignment="1">
      <alignment horizontal="center" vertical="center" wrapText="1"/>
    </xf>
    <xf numFmtId="0" fontId="40" fillId="37" borderId="50" xfId="0" applyFont="1" applyFill="1" applyBorder="1" applyAlignment="1">
      <alignment horizontal="center" vertical="center" wrapText="1"/>
    </xf>
    <xf numFmtId="0" fontId="40" fillId="37" borderId="28" xfId="0" applyFont="1" applyFill="1" applyBorder="1" applyAlignment="1">
      <alignment horizontal="center" vertical="center" wrapText="1"/>
    </xf>
    <xf numFmtId="0" fontId="39" fillId="33" borderId="52" xfId="0" applyNumberFormat="1" applyFont="1" applyFill="1" applyBorder="1" applyAlignment="1">
      <alignment horizontal="center" vertical="center" wrapText="1"/>
    </xf>
    <xf numFmtId="0" fontId="36" fillId="33" borderId="52" xfId="0" applyFont="1" applyFill="1" applyBorder="1" applyAlignment="1">
      <alignment horizontal="center" vertical="center" wrapText="1"/>
    </xf>
    <xf numFmtId="0" fontId="36" fillId="33" borderId="17" xfId="0" applyFont="1" applyFill="1" applyBorder="1" applyAlignment="1">
      <alignment horizontal="center" vertical="center" wrapText="1"/>
    </xf>
    <xf numFmtId="0" fontId="40" fillId="0" borderId="11" xfId="0" applyFont="1" applyBorder="1" applyAlignment="1">
      <alignment vertical="center" wrapText="1"/>
    </xf>
    <xf numFmtId="0" fontId="41" fillId="0" borderId="52" xfId="0" applyFont="1" applyBorder="1" applyAlignment="1">
      <alignment vertical="center" wrapText="1"/>
    </xf>
    <xf numFmtId="0" fontId="41" fillId="0" borderId="17" xfId="0" applyFont="1" applyBorder="1" applyAlignment="1">
      <alignment vertical="center" wrapText="1"/>
    </xf>
    <xf numFmtId="3" fontId="39" fillId="33" borderId="52" xfId="0" applyNumberFormat="1" applyFont="1" applyFill="1" applyBorder="1" applyAlignment="1">
      <alignment horizontal="center" vertical="center" wrapText="1"/>
    </xf>
    <xf numFmtId="0" fontId="38" fillId="36" borderId="59" xfId="0" applyFont="1" applyFill="1" applyBorder="1" applyAlignment="1">
      <alignment horizontal="center" vertical="center" wrapText="1"/>
    </xf>
    <xf numFmtId="0" fontId="38" fillId="36" borderId="60" xfId="0" applyFont="1" applyFill="1" applyBorder="1" applyAlignment="1">
      <alignment horizontal="center" vertical="center" wrapText="1"/>
    </xf>
    <xf numFmtId="0" fontId="38" fillId="36" borderId="27" xfId="0" applyFont="1" applyFill="1" applyBorder="1" applyAlignment="1">
      <alignment horizontal="center" vertical="center" wrapText="1"/>
    </xf>
    <xf numFmtId="0" fontId="38" fillId="36" borderId="19" xfId="0" applyFont="1" applyFill="1" applyBorder="1" applyAlignment="1">
      <alignment horizontal="center" vertical="center" wrapText="1"/>
    </xf>
    <xf numFmtId="0" fontId="38" fillId="36" borderId="0" xfId="0" applyFont="1" applyFill="1" applyBorder="1" applyAlignment="1">
      <alignment horizontal="center" vertical="center" wrapText="1"/>
    </xf>
    <xf numFmtId="0" fontId="38" fillId="36" borderId="20" xfId="0" applyFont="1" applyFill="1" applyBorder="1" applyAlignment="1">
      <alignment horizontal="center" vertical="center" wrapText="1"/>
    </xf>
    <xf numFmtId="0" fontId="38" fillId="36" borderId="61" xfId="0" applyFont="1" applyFill="1" applyBorder="1" applyAlignment="1">
      <alignment horizontal="center" vertical="center" wrapText="1"/>
    </xf>
    <xf numFmtId="0" fontId="38" fillId="36" borderId="50" xfId="0" applyFont="1" applyFill="1" applyBorder="1" applyAlignment="1">
      <alignment horizontal="center" vertical="center" wrapText="1"/>
    </xf>
    <xf numFmtId="0" fontId="38" fillId="36" borderId="28" xfId="0" applyFont="1" applyFill="1" applyBorder="1" applyAlignment="1">
      <alignment horizontal="center" vertical="center" wrapText="1"/>
    </xf>
    <xf numFmtId="0" fontId="0" fillId="0" borderId="52" xfId="0" applyBorder="1" applyAlignment="1">
      <alignment horizontal="center" vertical="center" wrapText="1"/>
    </xf>
    <xf numFmtId="0" fontId="39" fillId="33" borderId="19" xfId="0" applyNumberFormat="1" applyFont="1" applyFill="1" applyBorder="1" applyAlignment="1">
      <alignment horizontal="center" vertical="center" wrapText="1"/>
    </xf>
    <xf numFmtId="0" fontId="0" fillId="0" borderId="19" xfId="0" applyBorder="1" applyAlignment="1">
      <alignment vertical="center" wrapText="1"/>
    </xf>
    <xf numFmtId="0" fontId="0" fillId="0" borderId="61" xfId="0" applyBorder="1" applyAlignment="1">
      <alignment vertical="center" wrapText="1"/>
    </xf>
    <xf numFmtId="0" fontId="36" fillId="0" borderId="17" xfId="0" applyFont="1" applyBorder="1" applyAlignment="1">
      <alignment vertical="center" wrapText="1"/>
    </xf>
    <xf numFmtId="0" fontId="4" fillId="38" borderId="22" xfId="0" applyFont="1" applyFill="1" applyBorder="1" applyAlignment="1">
      <alignment horizontal="center"/>
    </xf>
    <xf numFmtId="0" fontId="4" fillId="38" borderId="23" xfId="0" applyFont="1" applyFill="1" applyBorder="1" applyAlignment="1">
      <alignment horizontal="center"/>
    </xf>
    <xf numFmtId="0" fontId="4" fillId="38" borderId="15" xfId="0" applyFont="1" applyFill="1" applyBorder="1" applyAlignment="1">
      <alignment horizontal="center"/>
    </xf>
    <xf numFmtId="0" fontId="4" fillId="0" borderId="59" xfId="0" applyFont="1" applyBorder="1" applyAlignment="1">
      <alignment vertical="center" wrapText="1"/>
    </xf>
    <xf numFmtId="0" fontId="4" fillId="0" borderId="27" xfId="0" applyFont="1" applyBorder="1" applyAlignment="1">
      <alignment vertical="center" wrapText="1"/>
    </xf>
    <xf numFmtId="0" fontId="51" fillId="0" borderId="61" xfId="0" applyFont="1" applyBorder="1" applyAlignment="1">
      <alignment vertical="center" wrapText="1"/>
    </xf>
    <xf numFmtId="0" fontId="51" fillId="0" borderId="28" xfId="0" applyFont="1" applyBorder="1" applyAlignment="1">
      <alignment vertical="center" wrapText="1"/>
    </xf>
    <xf numFmtId="3" fontId="51" fillId="0" borderId="22" xfId="0" applyNumberFormat="1" applyFont="1" applyBorder="1" applyAlignment="1">
      <alignment/>
    </xf>
    <xf numFmtId="3" fontId="51" fillId="0" borderId="15" xfId="0" applyNumberFormat="1" applyFont="1" applyBorder="1" applyAlignment="1">
      <alignment/>
    </xf>
    <xf numFmtId="0" fontId="4" fillId="37" borderId="19" xfId="0" applyNumberFormat="1" applyFont="1" applyFill="1" applyBorder="1" applyAlignment="1">
      <alignment horizontal="center" vertical="center" wrapText="1"/>
    </xf>
    <xf numFmtId="0" fontId="4" fillId="37" borderId="20" xfId="0" applyNumberFormat="1" applyFont="1" applyFill="1" applyBorder="1" applyAlignment="1">
      <alignment horizontal="center" vertical="center" wrapText="1"/>
    </xf>
    <xf numFmtId="0" fontId="51" fillId="0" borderId="61" xfId="0" applyFont="1" applyBorder="1" applyAlignment="1">
      <alignment horizontal="center" vertical="center" wrapText="1"/>
    </xf>
    <xf numFmtId="0" fontId="51" fillId="0" borderId="28" xfId="0" applyFont="1" applyBorder="1" applyAlignment="1">
      <alignment horizontal="center" vertical="center" wrapText="1"/>
    </xf>
    <xf numFmtId="3" fontId="4" fillId="37" borderId="19" xfId="0" applyNumberFormat="1" applyFont="1" applyFill="1" applyBorder="1" applyAlignment="1">
      <alignment horizontal="center" vertical="center" wrapText="1"/>
    </xf>
    <xf numFmtId="3" fontId="4" fillId="37" borderId="20" xfId="0" applyNumberFormat="1" applyFont="1" applyFill="1" applyBorder="1" applyAlignment="1">
      <alignment horizontal="center" vertical="center" wrapText="1"/>
    </xf>
    <xf numFmtId="3" fontId="4" fillId="37" borderId="52" xfId="0" applyNumberFormat="1" applyFont="1" applyFill="1" applyBorder="1" applyAlignment="1">
      <alignment horizontal="center" vertical="center" wrapText="1"/>
    </xf>
    <xf numFmtId="0" fontId="51" fillId="0" borderId="17" xfId="0" applyFont="1" applyBorder="1" applyAlignment="1">
      <alignment horizontal="center" vertical="center" wrapText="1"/>
    </xf>
    <xf numFmtId="0" fontId="72" fillId="0" borderId="11" xfId="0" applyNumberFormat="1" applyFont="1" applyBorder="1" applyAlignment="1">
      <alignment vertical="center" wrapText="1"/>
    </xf>
    <xf numFmtId="0" fontId="51" fillId="0" borderId="52" xfId="0" applyFont="1" applyBorder="1" applyAlignment="1">
      <alignment/>
    </xf>
    <xf numFmtId="0" fontId="51" fillId="0" borderId="17" xfId="0" applyFont="1" applyBorder="1" applyAlignment="1">
      <alignment/>
    </xf>
    <xf numFmtId="0" fontId="4" fillId="0" borderId="52" xfId="0" applyFont="1" applyBorder="1" applyAlignment="1">
      <alignment horizontal="center" vertical="center" wrapText="1"/>
    </xf>
    <xf numFmtId="0" fontId="4" fillId="0" borderId="17" xfId="0" applyFont="1" applyBorder="1" applyAlignment="1">
      <alignment horizontal="center" vertical="center" wrapText="1"/>
    </xf>
    <xf numFmtId="0" fontId="16" fillId="0" borderId="0" xfId="0" applyFont="1" applyAlignment="1">
      <alignment horizontal="center" vertical="center" wrapText="1"/>
    </xf>
    <xf numFmtId="0" fontId="10" fillId="37" borderId="22" xfId="0" applyFont="1" applyFill="1" applyBorder="1" applyAlignment="1">
      <alignment horizontal="center" vertical="center" wrapText="1"/>
    </xf>
    <xf numFmtId="0" fontId="10" fillId="37" borderId="23" xfId="0" applyFont="1" applyFill="1" applyBorder="1" applyAlignment="1">
      <alignment horizontal="center" vertical="center" wrapText="1"/>
    </xf>
    <xf numFmtId="0" fontId="10" fillId="37" borderId="15" xfId="0" applyFont="1" applyFill="1" applyBorder="1" applyAlignment="1">
      <alignment horizontal="center" vertical="center" wrapText="1"/>
    </xf>
    <xf numFmtId="3" fontId="4" fillId="37" borderId="22" xfId="0" applyNumberFormat="1" applyFont="1" applyFill="1" applyBorder="1" applyAlignment="1">
      <alignment horizontal="center" vertical="center" wrapText="1"/>
    </xf>
    <xf numFmtId="3" fontId="4" fillId="37" borderId="23" xfId="0" applyNumberFormat="1" applyFont="1" applyFill="1" applyBorder="1" applyAlignment="1">
      <alignment horizontal="center" vertical="center" wrapText="1"/>
    </xf>
    <xf numFmtId="3" fontId="4" fillId="37" borderId="15" xfId="0" applyNumberFormat="1" applyFont="1" applyFill="1" applyBorder="1" applyAlignment="1">
      <alignment horizontal="center" vertical="center" wrapText="1"/>
    </xf>
    <xf numFmtId="49" fontId="4" fillId="37" borderId="22" xfId="0" applyNumberFormat="1" applyFont="1" applyFill="1" applyBorder="1" applyAlignment="1">
      <alignment horizontal="center"/>
    </xf>
    <xf numFmtId="49" fontId="4" fillId="37" borderId="23" xfId="0" applyNumberFormat="1" applyFont="1" applyFill="1" applyBorder="1" applyAlignment="1">
      <alignment horizontal="center"/>
    </xf>
    <xf numFmtId="49" fontId="4" fillId="37" borderId="15" xfId="0" applyNumberFormat="1" applyFont="1" applyFill="1" applyBorder="1" applyAlignment="1">
      <alignment horizontal="center"/>
    </xf>
    <xf numFmtId="0" fontId="51" fillId="0" borderId="50" xfId="0" applyFont="1" applyBorder="1" applyAlignment="1">
      <alignment vertical="center" wrapText="1"/>
    </xf>
    <xf numFmtId="0" fontId="7" fillId="0" borderId="45" xfId="0" applyFont="1" applyFill="1" applyBorder="1" applyAlignment="1">
      <alignment wrapText="1"/>
    </xf>
    <xf numFmtId="0" fontId="7" fillId="0" borderId="46" xfId="0" applyFont="1" applyBorder="1" applyAlignment="1">
      <alignment wrapText="1"/>
    </xf>
    <xf numFmtId="0" fontId="7" fillId="0" borderId="47" xfId="0" applyFont="1" applyBorder="1" applyAlignment="1">
      <alignment wrapText="1"/>
    </xf>
    <xf numFmtId="0" fontId="12" fillId="0" borderId="39" xfId="0" applyFont="1" applyBorder="1" applyAlignment="1">
      <alignment wrapText="1"/>
    </xf>
    <xf numFmtId="0" fontId="7" fillId="0" borderId="40" xfId="0" applyFont="1" applyBorder="1" applyAlignment="1">
      <alignment wrapText="1"/>
    </xf>
    <xf numFmtId="0" fontId="7" fillId="0" borderId="77" xfId="0" applyFont="1" applyBorder="1" applyAlignment="1">
      <alignment wrapText="1"/>
    </xf>
    <xf numFmtId="49" fontId="13" fillId="0" borderId="62" xfId="0" applyNumberFormat="1" applyFont="1" applyBorder="1" applyAlignment="1">
      <alignment horizontal="center" wrapText="1"/>
    </xf>
    <xf numFmtId="49" fontId="13" fillId="0" borderId="70" xfId="0" applyNumberFormat="1" applyFont="1" applyBorder="1" applyAlignment="1">
      <alignment horizontal="center" wrapText="1"/>
    </xf>
    <xf numFmtId="49" fontId="13" fillId="0" borderId="25" xfId="0" applyNumberFormat="1" applyFont="1" applyBorder="1" applyAlignment="1">
      <alignment horizontal="center" wrapText="1"/>
    </xf>
    <xf numFmtId="49" fontId="128" fillId="0" borderId="35" xfId="0" applyNumberFormat="1" applyFont="1" applyBorder="1" applyAlignment="1">
      <alignment wrapText="1"/>
    </xf>
    <xf numFmtId="0" fontId="146" fillId="0" borderId="36" xfId="0" applyFont="1" applyBorder="1" applyAlignment="1">
      <alignment wrapText="1"/>
    </xf>
    <xf numFmtId="0" fontId="146" fillId="0" borderId="37" xfId="0" applyFont="1" applyBorder="1" applyAlignment="1">
      <alignment wrapText="1"/>
    </xf>
    <xf numFmtId="49" fontId="17" fillId="39" borderId="68" xfId="0" applyNumberFormat="1" applyFont="1" applyFill="1" applyBorder="1" applyAlignment="1">
      <alignment vertical="center" wrapText="1"/>
    </xf>
    <xf numFmtId="49" fontId="13" fillId="39" borderId="85" xfId="0" applyNumberFormat="1" applyFont="1" applyFill="1" applyBorder="1" applyAlignment="1">
      <alignment vertical="center" wrapText="1"/>
    </xf>
    <xf numFmtId="49" fontId="13" fillId="39" borderId="38" xfId="0" applyNumberFormat="1" applyFont="1" applyFill="1" applyBorder="1" applyAlignment="1">
      <alignment vertical="center" wrapText="1"/>
    </xf>
    <xf numFmtId="0" fontId="12" fillId="0" borderId="40" xfId="0" applyFont="1" applyBorder="1" applyAlignment="1">
      <alignment wrapText="1"/>
    </xf>
    <xf numFmtId="0" fontId="12" fillId="0" borderId="77" xfId="0" applyFont="1" applyBorder="1" applyAlignment="1">
      <alignment wrapText="1"/>
    </xf>
    <xf numFmtId="49" fontId="128" fillId="0" borderId="42" xfId="0" applyNumberFormat="1" applyFont="1" applyBorder="1" applyAlignment="1">
      <alignment wrapText="1"/>
    </xf>
    <xf numFmtId="0" fontId="146" fillId="0" borderId="43" xfId="0" applyFont="1" applyBorder="1" applyAlignment="1">
      <alignment wrapText="1"/>
    </xf>
    <xf numFmtId="0" fontId="146" fillId="0" borderId="44" xfId="0" applyFont="1" applyBorder="1" applyAlignment="1">
      <alignment wrapText="1"/>
    </xf>
    <xf numFmtId="49" fontId="13" fillId="0" borderId="73" xfId="0" applyNumberFormat="1" applyFont="1" applyBorder="1" applyAlignment="1">
      <alignment horizontal="center" wrapText="1"/>
    </xf>
    <xf numFmtId="49" fontId="13" fillId="0" borderId="81" xfId="0" applyNumberFormat="1" applyFont="1" applyBorder="1" applyAlignment="1">
      <alignment horizontal="center" wrapText="1"/>
    </xf>
    <xf numFmtId="49" fontId="128" fillId="0" borderId="34" xfId="0" applyNumberFormat="1" applyFont="1" applyBorder="1" applyAlignment="1">
      <alignment wrapText="1"/>
    </xf>
    <xf numFmtId="0" fontId="146" fillId="0" borderId="32" xfId="0" applyFont="1" applyBorder="1" applyAlignment="1">
      <alignment wrapText="1"/>
    </xf>
    <xf numFmtId="0" fontId="146" fillId="0" borderId="33" xfId="0" applyFont="1" applyBorder="1" applyAlignment="1">
      <alignment wrapText="1"/>
    </xf>
    <xf numFmtId="49" fontId="14" fillId="33" borderId="22" xfId="0" applyNumberFormat="1" applyFont="1" applyFill="1" applyBorder="1" applyAlignment="1">
      <alignment horizontal="center" vertical="center" wrapText="1"/>
    </xf>
    <xf numFmtId="49" fontId="14" fillId="33" borderId="23" xfId="0" applyNumberFormat="1" applyFont="1" applyFill="1" applyBorder="1" applyAlignment="1">
      <alignment horizontal="center" vertical="center" wrapText="1"/>
    </xf>
    <xf numFmtId="49" fontId="14" fillId="33" borderId="15" xfId="0" applyNumberFormat="1" applyFont="1" applyFill="1" applyBorder="1" applyAlignment="1">
      <alignment horizontal="center" vertical="center" wrapText="1"/>
    </xf>
    <xf numFmtId="0" fontId="0" fillId="0" borderId="23" xfId="0" applyBorder="1" applyAlignment="1">
      <alignment/>
    </xf>
    <xf numFmtId="0" fontId="0" fillId="0" borderId="15" xfId="0" applyBorder="1" applyAlignment="1">
      <alignment/>
    </xf>
    <xf numFmtId="49" fontId="14" fillId="33" borderId="11" xfId="0" applyNumberFormat="1" applyFont="1" applyFill="1" applyBorder="1" applyAlignment="1">
      <alignment horizontal="center" vertical="center" wrapText="1"/>
    </xf>
    <xf numFmtId="0" fontId="21" fillId="36" borderId="22" xfId="0" applyFont="1" applyFill="1" applyBorder="1" applyAlignment="1">
      <alignment horizontal="center" wrapText="1"/>
    </xf>
    <xf numFmtId="0" fontId="21" fillId="36" borderId="23" xfId="0" applyFont="1" applyFill="1" applyBorder="1" applyAlignment="1">
      <alignment horizontal="center" wrapText="1"/>
    </xf>
    <xf numFmtId="0" fontId="21" fillId="36" borderId="15" xfId="0" applyFont="1" applyFill="1" applyBorder="1" applyAlignment="1">
      <alignment horizontal="center" wrapText="1"/>
    </xf>
    <xf numFmtId="0" fontId="4" fillId="33" borderId="59" xfId="0" applyFont="1" applyFill="1" applyBorder="1" applyAlignment="1">
      <alignment horizontal="center" vertical="center" wrapText="1"/>
    </xf>
    <xf numFmtId="0" fontId="0" fillId="33" borderId="60" xfId="0" applyFill="1" applyBorder="1" applyAlignment="1">
      <alignment horizontal="center" vertical="center" wrapText="1"/>
    </xf>
    <xf numFmtId="0" fontId="0" fillId="33" borderId="27" xfId="0" applyFill="1" applyBorder="1" applyAlignment="1">
      <alignment horizontal="center" vertical="center" wrapText="1"/>
    </xf>
    <xf numFmtId="0" fontId="0" fillId="33" borderId="61" xfId="0" applyFill="1" applyBorder="1" applyAlignment="1">
      <alignment horizontal="center" vertical="center" wrapText="1"/>
    </xf>
    <xf numFmtId="0" fontId="0" fillId="33" borderId="50" xfId="0" applyFill="1" applyBorder="1" applyAlignment="1">
      <alignment horizontal="center" vertical="center" wrapText="1"/>
    </xf>
    <xf numFmtId="0" fontId="0" fillId="33" borderId="28" xfId="0" applyFill="1" applyBorder="1" applyAlignment="1">
      <alignment horizontal="center" vertical="center" wrapText="1"/>
    </xf>
    <xf numFmtId="0" fontId="73" fillId="36" borderId="22" xfId="0" applyFont="1" applyFill="1" applyBorder="1" applyAlignment="1">
      <alignment horizontal="center" wrapText="1"/>
    </xf>
    <xf numFmtId="0" fontId="73" fillId="36" borderId="23" xfId="0" applyFont="1" applyFill="1" applyBorder="1" applyAlignment="1">
      <alignment horizontal="center" wrapText="1"/>
    </xf>
    <xf numFmtId="0" fontId="73" fillId="36" borderId="15" xfId="0" applyFont="1" applyFill="1" applyBorder="1" applyAlignment="1">
      <alignment horizontal="center" wrapText="1"/>
    </xf>
    <xf numFmtId="0" fontId="59" fillId="37" borderId="22" xfId="0" applyFont="1" applyFill="1" applyBorder="1" applyAlignment="1">
      <alignment horizontal="center"/>
    </xf>
    <xf numFmtId="0" fontId="74" fillId="37" borderId="23" xfId="0" applyFont="1" applyFill="1" applyBorder="1" applyAlignment="1">
      <alignment horizontal="center"/>
    </xf>
    <xf numFmtId="0" fontId="74" fillId="37" borderId="15" xfId="0" applyFont="1" applyFill="1" applyBorder="1" applyAlignment="1">
      <alignment horizontal="center"/>
    </xf>
    <xf numFmtId="0" fontId="23" fillId="0" borderId="11" xfId="0" applyFont="1" applyFill="1" applyBorder="1" applyAlignment="1">
      <alignment horizontal="center" vertical="center" wrapText="1"/>
    </xf>
    <xf numFmtId="0" fontId="14" fillId="0" borderId="52" xfId="0" applyFont="1" applyFill="1" applyBorder="1" applyAlignment="1">
      <alignment horizontal="center" vertical="center" wrapText="1"/>
    </xf>
    <xf numFmtId="0" fontId="20" fillId="0" borderId="52" xfId="0" applyFont="1" applyFill="1" applyBorder="1" applyAlignment="1">
      <alignment horizontal="center" vertical="center"/>
    </xf>
    <xf numFmtId="0" fontId="20" fillId="0" borderId="17" xfId="0" applyFont="1" applyFill="1" applyBorder="1" applyAlignment="1">
      <alignment horizontal="center" vertical="center"/>
    </xf>
    <xf numFmtId="0" fontId="19" fillId="0" borderId="22" xfId="0" applyFont="1" applyFill="1" applyBorder="1" applyAlignment="1">
      <alignment horizontal="center"/>
    </xf>
    <xf numFmtId="0" fontId="20" fillId="0" borderId="23" xfId="0" applyFont="1" applyBorder="1" applyAlignment="1">
      <alignment horizontal="center"/>
    </xf>
    <xf numFmtId="0" fontId="20" fillId="0" borderId="15" xfId="0" applyFont="1" applyBorder="1" applyAlignment="1">
      <alignment horizontal="center"/>
    </xf>
    <xf numFmtId="0" fontId="14" fillId="0" borderId="52" xfId="0" applyFont="1" applyBorder="1" applyAlignment="1">
      <alignment horizontal="center" vertical="center" wrapText="1"/>
    </xf>
    <xf numFmtId="0" fontId="4" fillId="33" borderId="60" xfId="0" applyFont="1" applyFill="1" applyBorder="1" applyAlignment="1">
      <alignment horizontal="center" vertical="center" wrapText="1"/>
    </xf>
    <xf numFmtId="0" fontId="4" fillId="33" borderId="27" xfId="0" applyFont="1" applyFill="1" applyBorder="1" applyAlignment="1">
      <alignment horizontal="center" vertical="center" wrapText="1"/>
    </xf>
    <xf numFmtId="49" fontId="4" fillId="33" borderId="22" xfId="0" applyNumberFormat="1" applyFont="1" applyFill="1" applyBorder="1" applyAlignment="1">
      <alignment horizontal="center" vertical="center" wrapText="1"/>
    </xf>
    <xf numFmtId="49" fontId="4" fillId="33" borderId="23" xfId="0" applyNumberFormat="1" applyFont="1" applyFill="1" applyBorder="1" applyAlignment="1">
      <alignment horizontal="center" vertical="center" wrapText="1"/>
    </xf>
    <xf numFmtId="49" fontId="4" fillId="33" borderId="15" xfId="0" applyNumberFormat="1" applyFont="1" applyFill="1" applyBorder="1" applyAlignment="1">
      <alignment horizontal="center" vertical="center" wrapText="1"/>
    </xf>
    <xf numFmtId="0" fontId="4" fillId="33" borderId="61" xfId="0" applyFont="1" applyFill="1" applyBorder="1" applyAlignment="1">
      <alignment horizontal="center" vertical="center" wrapText="1"/>
    </xf>
    <xf numFmtId="0" fontId="4" fillId="33" borderId="50" xfId="0" applyFont="1" applyFill="1" applyBorder="1" applyAlignment="1">
      <alignment horizontal="center" vertical="center" wrapText="1"/>
    </xf>
    <xf numFmtId="0" fontId="4" fillId="33" borderId="28" xfId="0" applyFont="1" applyFill="1" applyBorder="1" applyAlignment="1">
      <alignment horizontal="center" vertical="center" wrapText="1"/>
    </xf>
    <xf numFmtId="0" fontId="12" fillId="33" borderId="11" xfId="0" applyFont="1" applyFill="1" applyBorder="1" applyAlignment="1">
      <alignment horizontal="center" vertical="center" wrapText="1"/>
    </xf>
    <xf numFmtId="0" fontId="17" fillId="0" borderId="17" xfId="0" applyFont="1" applyBorder="1" applyAlignment="1">
      <alignment vertical="center" wrapText="1"/>
    </xf>
    <xf numFmtId="0" fontId="51" fillId="0" borderId="0" xfId="0" applyFont="1" applyAlignment="1">
      <alignment horizontal="center" vertical="center" wrapText="1"/>
    </xf>
    <xf numFmtId="182" fontId="4" fillId="0" borderId="50" xfId="58" applyNumberFormat="1" applyFont="1" applyBorder="1" applyAlignment="1" applyProtection="1">
      <alignment horizontal="right" vertical="center" wrapText="1"/>
      <protection/>
    </xf>
    <xf numFmtId="0" fontId="51" fillId="0" borderId="50" xfId="0" applyFont="1" applyBorder="1" applyAlignment="1">
      <alignment horizontal="right" vertical="center" wrapText="1"/>
    </xf>
    <xf numFmtId="0" fontId="13" fillId="0" borderId="17" xfId="0" applyFont="1" applyBorder="1" applyAlignment="1">
      <alignment horizontal="center" vertical="center" wrapText="1"/>
    </xf>
    <xf numFmtId="0" fontId="13" fillId="0" borderId="17" xfId="0" applyFont="1" applyBorder="1" applyAlignment="1">
      <alignment vertical="center" wrapText="1"/>
    </xf>
    <xf numFmtId="0" fontId="12" fillId="33" borderId="22" xfId="0" applyFont="1" applyFill="1" applyBorder="1" applyAlignment="1">
      <alignment horizontal="center" vertical="center" wrapText="1"/>
    </xf>
    <xf numFmtId="0" fontId="13" fillId="0" borderId="23" xfId="0" applyFont="1" applyBorder="1" applyAlignment="1">
      <alignment horizontal="center" vertical="center" wrapText="1"/>
    </xf>
    <xf numFmtId="0" fontId="13" fillId="0" borderId="15" xfId="0" applyFont="1" applyBorder="1" applyAlignment="1">
      <alignment horizontal="center" vertical="center" wrapText="1"/>
    </xf>
    <xf numFmtId="0" fontId="3" fillId="0" borderId="11" xfId="0" applyFont="1" applyBorder="1" applyAlignment="1">
      <alignment vertical="center" wrapText="1"/>
    </xf>
    <xf numFmtId="0" fontId="1" fillId="0" borderId="0" xfId="0" applyFont="1" applyAlignment="1">
      <alignment vertical="center" wrapText="1"/>
    </xf>
    <xf numFmtId="0" fontId="1" fillId="0" borderId="0" xfId="0" applyFont="1" applyFill="1" applyAlignment="1">
      <alignment vertical="center" wrapText="1"/>
    </xf>
    <xf numFmtId="0" fontId="3" fillId="0" borderId="11" xfId="0" applyFont="1" applyBorder="1" applyAlignment="1">
      <alignment horizontal="center" vertical="center" wrapText="1"/>
    </xf>
    <xf numFmtId="0" fontId="3" fillId="0" borderId="52" xfId="0" applyFont="1" applyBorder="1" applyAlignment="1">
      <alignment vertical="center" wrapText="1"/>
    </xf>
    <xf numFmtId="0" fontId="3" fillId="0" borderId="17" xfId="0" applyFont="1" applyBorder="1" applyAlignment="1">
      <alignment vertical="center" wrapText="1"/>
    </xf>
    <xf numFmtId="0" fontId="1" fillId="0" borderId="60"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0" xfId="0" applyFont="1" applyBorder="1" applyAlignment="1">
      <alignment horizontal="center" vertical="center" wrapText="1"/>
    </xf>
    <xf numFmtId="0" fontId="16" fillId="0" borderId="0" xfId="0" applyFont="1" applyAlignment="1">
      <alignment horizontal="center" vertical="center" wrapText="1"/>
    </xf>
    <xf numFmtId="0" fontId="1" fillId="0" borderId="60"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52" xfId="0" applyFont="1" applyBorder="1" applyAlignment="1">
      <alignment horizontal="center" vertical="center" wrapText="1"/>
    </xf>
    <xf numFmtId="0" fontId="15" fillId="0" borderId="17"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17" xfId="0" applyFont="1" applyBorder="1" applyAlignment="1">
      <alignment horizontal="center" vertical="center" wrapText="1"/>
    </xf>
    <xf numFmtId="3" fontId="14" fillId="46" borderId="11" xfId="0" applyNumberFormat="1" applyFont="1" applyFill="1" applyBorder="1" applyAlignment="1">
      <alignment horizontal="center" vertical="center" wrapText="1"/>
    </xf>
    <xf numFmtId="3" fontId="14" fillId="46" borderId="17" xfId="0" applyNumberFormat="1" applyFont="1" applyFill="1" applyBorder="1" applyAlignment="1">
      <alignment horizontal="center" vertical="center" wrapText="1"/>
    </xf>
    <xf numFmtId="3" fontId="14" fillId="7" borderId="22" xfId="0" applyNumberFormat="1" applyFont="1" applyFill="1" applyBorder="1" applyAlignment="1">
      <alignment horizontal="center" vertical="center" wrapText="1"/>
    </xf>
    <xf numFmtId="3" fontId="14" fillId="7" borderId="23" xfId="0" applyNumberFormat="1" applyFont="1" applyFill="1" applyBorder="1" applyAlignment="1">
      <alignment horizontal="center" vertical="center" wrapText="1"/>
    </xf>
    <xf numFmtId="3" fontId="14" fillId="7" borderId="15" xfId="0" applyNumberFormat="1" applyFont="1" applyFill="1" applyBorder="1" applyAlignment="1">
      <alignment horizontal="center" vertical="center" wrapText="1"/>
    </xf>
    <xf numFmtId="3" fontId="14" fillId="7" borderId="11" xfId="0" applyNumberFormat="1" applyFont="1" applyFill="1" applyBorder="1" applyAlignment="1">
      <alignment horizontal="center" vertical="center" wrapText="1"/>
    </xf>
    <xf numFmtId="3" fontId="14" fillId="7" borderId="17" xfId="0" applyNumberFormat="1" applyFont="1" applyFill="1" applyBorder="1" applyAlignment="1">
      <alignment horizontal="center" vertical="center" wrapText="1"/>
    </xf>
    <xf numFmtId="3" fontId="14" fillId="7" borderId="55" xfId="0" applyNumberFormat="1" applyFont="1" applyFill="1" applyBorder="1" applyAlignment="1">
      <alignment horizontal="center" vertical="center" wrapText="1"/>
    </xf>
    <xf numFmtId="3" fontId="14" fillId="7" borderId="26" xfId="0" applyNumberFormat="1" applyFont="1" applyFill="1" applyBorder="1" applyAlignment="1">
      <alignment horizontal="center" vertical="center" wrapText="1"/>
    </xf>
    <xf numFmtId="3" fontId="14" fillId="33" borderId="11" xfId="0" applyNumberFormat="1" applyFont="1" applyFill="1" applyBorder="1" applyAlignment="1">
      <alignment horizontal="center" vertical="center" wrapText="1"/>
    </xf>
    <xf numFmtId="3" fontId="14" fillId="33" borderId="17" xfId="0" applyNumberFormat="1" applyFont="1" applyFill="1" applyBorder="1" applyAlignment="1">
      <alignment horizontal="center" vertical="center" wrapText="1"/>
    </xf>
    <xf numFmtId="3" fontId="14" fillId="33" borderId="55" xfId="0" applyNumberFormat="1" applyFont="1" applyFill="1" applyBorder="1" applyAlignment="1">
      <alignment horizontal="center" vertical="center" wrapText="1"/>
    </xf>
    <xf numFmtId="3" fontId="14" fillId="33" borderId="26" xfId="0" applyNumberFormat="1" applyFont="1" applyFill="1" applyBorder="1" applyAlignment="1">
      <alignment horizontal="center" vertical="center" wrapText="1"/>
    </xf>
    <xf numFmtId="3" fontId="14" fillId="46" borderId="22" xfId="0" applyNumberFormat="1" applyFont="1" applyFill="1" applyBorder="1" applyAlignment="1">
      <alignment horizontal="center" vertical="center" wrapText="1"/>
    </xf>
    <xf numFmtId="3" fontId="14" fillId="46" borderId="23" xfId="0" applyNumberFormat="1" applyFont="1" applyFill="1" applyBorder="1" applyAlignment="1">
      <alignment horizontal="center" vertical="center" wrapText="1"/>
    </xf>
    <xf numFmtId="3" fontId="14" fillId="46" borderId="15" xfId="0" applyNumberFormat="1" applyFont="1" applyFill="1" applyBorder="1" applyAlignment="1">
      <alignment horizontal="center" vertical="center" wrapText="1"/>
    </xf>
    <xf numFmtId="3" fontId="14" fillId="46" borderId="55" xfId="0" applyNumberFormat="1" applyFont="1" applyFill="1" applyBorder="1" applyAlignment="1">
      <alignment horizontal="center" vertical="center" wrapText="1"/>
    </xf>
    <xf numFmtId="3" fontId="14" fillId="46" borderId="26" xfId="0" applyNumberFormat="1" applyFont="1" applyFill="1" applyBorder="1" applyAlignment="1">
      <alignment horizontal="center" vertical="center" wrapText="1"/>
    </xf>
    <xf numFmtId="3" fontId="14" fillId="48" borderId="22" xfId="0" applyNumberFormat="1" applyFont="1" applyFill="1" applyBorder="1" applyAlignment="1">
      <alignment horizontal="center" vertical="center" wrapText="1"/>
    </xf>
    <xf numFmtId="3" fontId="14" fillId="48" borderId="23" xfId="0" applyNumberFormat="1" applyFont="1" applyFill="1" applyBorder="1" applyAlignment="1">
      <alignment horizontal="center" vertical="center" wrapText="1"/>
    </xf>
    <xf numFmtId="3" fontId="14" fillId="48" borderId="15" xfId="0" applyNumberFormat="1" applyFont="1" applyFill="1" applyBorder="1" applyAlignment="1">
      <alignment horizontal="center" vertical="center" wrapText="1"/>
    </xf>
    <xf numFmtId="3" fontId="14" fillId="48" borderId="11" xfId="0" applyNumberFormat="1" applyFont="1" applyFill="1" applyBorder="1" applyAlignment="1">
      <alignment horizontal="center" vertical="center" wrapText="1"/>
    </xf>
    <xf numFmtId="3" fontId="14" fillId="48" borderId="17" xfId="0" applyNumberFormat="1" applyFont="1" applyFill="1" applyBorder="1" applyAlignment="1">
      <alignment horizontal="center" vertical="center" wrapText="1"/>
    </xf>
    <xf numFmtId="0" fontId="6" fillId="37" borderId="61" xfId="0" applyFont="1" applyFill="1" applyBorder="1" applyAlignment="1">
      <alignment horizontal="center" vertical="center" wrapText="1"/>
    </xf>
    <xf numFmtId="0" fontId="51" fillId="37" borderId="28" xfId="0" applyFont="1" applyFill="1" applyBorder="1" applyAlignment="1">
      <alignment vertical="center" wrapText="1"/>
    </xf>
    <xf numFmtId="3" fontId="14" fillId="33" borderId="12" xfId="0" applyNumberFormat="1" applyFont="1" applyFill="1" applyBorder="1" applyAlignment="1">
      <alignment horizontal="center" vertical="center" wrapText="1"/>
    </xf>
    <xf numFmtId="3" fontId="14" fillId="33" borderId="16" xfId="0" applyNumberFormat="1"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14" fillId="33" borderId="14" xfId="0" applyFont="1" applyFill="1" applyBorder="1" applyAlignment="1">
      <alignment horizontal="center" vertical="center" wrapText="1"/>
    </xf>
    <xf numFmtId="0" fontId="14" fillId="33" borderId="16" xfId="0" applyFont="1" applyFill="1" applyBorder="1" applyAlignment="1">
      <alignment horizontal="center" vertical="center" wrapText="1"/>
    </xf>
    <xf numFmtId="3" fontId="14" fillId="33" borderId="39" xfId="0" applyNumberFormat="1" applyFont="1" applyFill="1" applyBorder="1" applyAlignment="1">
      <alignment horizontal="center" vertical="center" wrapText="1"/>
    </xf>
    <xf numFmtId="3" fontId="14" fillId="33" borderId="41" xfId="0" applyNumberFormat="1" applyFont="1" applyFill="1" applyBorder="1" applyAlignment="1">
      <alignment horizontal="center" vertical="center" wrapText="1"/>
    </xf>
    <xf numFmtId="3" fontId="14" fillId="33" borderId="40" xfId="0" applyNumberFormat="1" applyFont="1" applyFill="1" applyBorder="1" applyAlignment="1">
      <alignment horizontal="center" vertical="center" wrapText="1"/>
    </xf>
    <xf numFmtId="3" fontId="14" fillId="33" borderId="77" xfId="0" applyNumberFormat="1" applyFont="1" applyFill="1" applyBorder="1" applyAlignment="1">
      <alignment horizontal="center" vertical="center" wrapText="1"/>
    </xf>
    <xf numFmtId="3" fontId="14" fillId="33" borderId="22" xfId="0" applyNumberFormat="1" applyFont="1" applyFill="1" applyBorder="1" applyAlignment="1">
      <alignment horizontal="center" vertical="center" wrapText="1"/>
    </xf>
    <xf numFmtId="3" fontId="14" fillId="33" borderId="23" xfId="0" applyNumberFormat="1" applyFont="1" applyFill="1" applyBorder="1" applyAlignment="1">
      <alignment horizontal="center" vertical="center" wrapText="1"/>
    </xf>
    <xf numFmtId="3" fontId="14" fillId="33" borderId="15" xfId="0" applyNumberFormat="1" applyFont="1" applyFill="1" applyBorder="1" applyAlignment="1">
      <alignment horizontal="center" vertical="center" wrapText="1"/>
    </xf>
    <xf numFmtId="3" fontId="14" fillId="48" borderId="55" xfId="0" applyNumberFormat="1" applyFont="1" applyFill="1" applyBorder="1" applyAlignment="1">
      <alignment horizontal="center" vertical="center" wrapText="1"/>
    </xf>
    <xf numFmtId="3" fontId="14" fillId="48" borderId="26" xfId="0" applyNumberFormat="1" applyFont="1" applyFill="1" applyBorder="1" applyAlignment="1">
      <alignment horizontal="center" vertical="center" wrapText="1"/>
    </xf>
    <xf numFmtId="3" fontId="14" fillId="7" borderId="60" xfId="0" applyNumberFormat="1" applyFont="1" applyFill="1" applyBorder="1" applyAlignment="1">
      <alignment horizontal="center" vertical="center" wrapText="1"/>
    </xf>
    <xf numFmtId="3" fontId="14" fillId="7" borderId="27" xfId="0" applyNumberFormat="1" applyFont="1" applyFill="1" applyBorder="1" applyAlignment="1">
      <alignment horizontal="center" vertical="center" wrapText="1"/>
    </xf>
    <xf numFmtId="3" fontId="14" fillId="7" borderId="52" xfId="0" applyNumberFormat="1" applyFont="1" applyFill="1" applyBorder="1" applyAlignment="1">
      <alignment horizontal="center" vertical="center" wrapText="1"/>
    </xf>
    <xf numFmtId="3" fontId="14" fillId="7" borderId="59" xfId="0" applyNumberFormat="1" applyFont="1" applyFill="1" applyBorder="1" applyAlignment="1">
      <alignment horizontal="center" vertical="center" wrapText="1"/>
    </xf>
    <xf numFmtId="3" fontId="14" fillId="7" borderId="19" xfId="0" applyNumberFormat="1" applyFont="1" applyFill="1" applyBorder="1" applyAlignment="1">
      <alignment horizontal="center" vertical="center" wrapText="1"/>
    </xf>
    <xf numFmtId="3" fontId="14" fillId="7" borderId="32" xfId="0" applyNumberFormat="1" applyFont="1" applyFill="1" applyBorder="1" applyAlignment="1">
      <alignment horizontal="center" vertical="center" wrapText="1"/>
    </xf>
    <xf numFmtId="0" fontId="3" fillId="0" borderId="62" xfId="0" applyFont="1" applyBorder="1" applyAlignment="1">
      <alignment horizontal="center" vertical="center"/>
    </xf>
    <xf numFmtId="0" fontId="3" fillId="0" borderId="25" xfId="0" applyFont="1" applyBorder="1" applyAlignment="1">
      <alignment horizontal="center" vertical="center"/>
    </xf>
    <xf numFmtId="0" fontId="3" fillId="0" borderId="70" xfId="0" applyFont="1" applyBorder="1" applyAlignment="1">
      <alignment horizontal="left" vertical="center"/>
    </xf>
    <xf numFmtId="0" fontId="3" fillId="0" borderId="25" xfId="0" applyFont="1" applyBorder="1" applyAlignment="1">
      <alignment horizontal="left" vertical="center"/>
    </xf>
    <xf numFmtId="0" fontId="0" fillId="0" borderId="62" xfId="0" applyFont="1" applyBorder="1" applyAlignment="1">
      <alignment vertical="center"/>
    </xf>
    <xf numFmtId="0" fontId="0" fillId="0" borderId="70" xfId="0" applyFont="1" applyBorder="1" applyAlignment="1">
      <alignment vertical="center"/>
    </xf>
    <xf numFmtId="0" fontId="0" fillId="0" borderId="25" xfId="0" applyFont="1" applyBorder="1" applyAlignment="1">
      <alignment vertical="center"/>
    </xf>
    <xf numFmtId="0" fontId="47" fillId="0" borderId="11" xfId="0" applyFont="1" applyBorder="1" applyAlignment="1">
      <alignment horizontal="center" vertical="center" wrapText="1"/>
    </xf>
    <xf numFmtId="0" fontId="47" fillId="0" borderId="55" xfId="0" applyFont="1" applyBorder="1" applyAlignment="1">
      <alignment horizontal="center" vertical="center"/>
    </xf>
    <xf numFmtId="0" fontId="47" fillId="0" borderId="26" xfId="0" applyFont="1" applyBorder="1" applyAlignment="1">
      <alignment horizontal="center" vertical="center"/>
    </xf>
    <xf numFmtId="0" fontId="0" fillId="0" borderId="62" xfId="0" applyFont="1" applyBorder="1" applyAlignment="1">
      <alignment horizontal="center" vertical="center"/>
    </xf>
    <xf numFmtId="0" fontId="0" fillId="0" borderId="70" xfId="0" applyFont="1" applyBorder="1" applyAlignment="1">
      <alignment horizontal="center" vertical="center"/>
    </xf>
    <xf numFmtId="0" fontId="0" fillId="0" borderId="25" xfId="0" applyFont="1" applyBorder="1" applyAlignment="1">
      <alignment horizontal="center" vertical="center"/>
    </xf>
    <xf numFmtId="0" fontId="47" fillId="0" borderId="59" xfId="0" applyFont="1" applyBorder="1" applyAlignment="1">
      <alignment horizontal="center" vertical="center" wrapText="1"/>
    </xf>
    <xf numFmtId="0" fontId="0" fillId="0" borderId="27" xfId="0" applyBorder="1" applyAlignment="1">
      <alignment horizontal="center" vertical="center" wrapText="1"/>
    </xf>
    <xf numFmtId="0" fontId="0" fillId="0" borderId="69" xfId="0" applyBorder="1" applyAlignment="1">
      <alignment horizontal="center" vertical="center" wrapText="1"/>
    </xf>
    <xf numFmtId="0" fontId="0" fillId="0" borderId="24" xfId="0" applyBorder="1" applyAlignment="1">
      <alignment horizontal="center" vertical="center" wrapText="1"/>
    </xf>
    <xf numFmtId="0" fontId="47" fillId="0" borderId="60" xfId="0" applyFont="1" applyBorder="1" applyAlignment="1">
      <alignment horizontal="center" vertical="center" wrapText="1"/>
    </xf>
    <xf numFmtId="0" fontId="0" fillId="0" borderId="21" xfId="0" applyBorder="1" applyAlignment="1">
      <alignment horizontal="center" vertical="center" wrapText="1"/>
    </xf>
    <xf numFmtId="0" fontId="3" fillId="0" borderId="62" xfId="0" applyFont="1" applyBorder="1" applyAlignment="1">
      <alignment vertical="center"/>
    </xf>
    <xf numFmtId="0" fontId="3" fillId="0" borderId="70" xfId="0" applyFont="1" applyBorder="1" applyAlignment="1">
      <alignment vertical="center"/>
    </xf>
    <xf numFmtId="0" fontId="3" fillId="0" borderId="25" xfId="0" applyFont="1" applyBorder="1" applyAlignment="1">
      <alignment vertical="center"/>
    </xf>
    <xf numFmtId="0" fontId="15" fillId="0" borderId="22" xfId="0" applyFont="1" applyFill="1" applyBorder="1" applyAlignment="1">
      <alignment horizontal="center" vertical="center"/>
    </xf>
    <xf numFmtId="0" fontId="15" fillId="0" borderId="23" xfId="0" applyFont="1" applyFill="1" applyBorder="1" applyAlignment="1">
      <alignment horizontal="center" vertical="center"/>
    </xf>
    <xf numFmtId="0" fontId="16" fillId="0" borderId="0" xfId="0" applyFont="1" applyAlignment="1">
      <alignment horizontal="center" vertical="center"/>
    </xf>
    <xf numFmtId="0" fontId="30" fillId="0" borderId="0" xfId="0" applyFont="1" applyAlignment="1">
      <alignment horizontal="center" vertical="center"/>
    </xf>
    <xf numFmtId="0" fontId="3" fillId="0" borderId="55" xfId="0" applyFont="1" applyBorder="1" applyAlignment="1">
      <alignment vertical="center" wrapText="1"/>
    </xf>
    <xf numFmtId="0" fontId="0" fillId="0" borderId="54" xfId="0" applyBorder="1" applyAlignment="1">
      <alignment vertical="center" wrapText="1"/>
    </xf>
    <xf numFmtId="0" fontId="0" fillId="0" borderId="26" xfId="0" applyBorder="1" applyAlignment="1">
      <alignment vertical="center" wrapText="1"/>
    </xf>
    <xf numFmtId="0" fontId="0" fillId="0" borderId="55" xfId="0" applyFont="1" applyBorder="1" applyAlignment="1">
      <alignment vertical="center"/>
    </xf>
    <xf numFmtId="0" fontId="0" fillId="0" borderId="54" xfId="0" applyFont="1" applyBorder="1" applyAlignment="1">
      <alignment vertical="center"/>
    </xf>
    <xf numFmtId="0" fontId="0" fillId="0" borderId="26" xfId="0" applyFont="1" applyBorder="1" applyAlignment="1">
      <alignment vertical="center"/>
    </xf>
    <xf numFmtId="0" fontId="3" fillId="0" borderId="62" xfId="0" applyFont="1" applyBorder="1" applyAlignment="1">
      <alignment vertical="center" wrapText="1"/>
    </xf>
    <xf numFmtId="0" fontId="0" fillId="0" borderId="70" xfId="0" applyBorder="1" applyAlignment="1">
      <alignment vertical="center" wrapText="1"/>
    </xf>
    <xf numFmtId="0" fontId="0" fillId="0" borderId="25" xfId="0" applyBorder="1" applyAlignment="1">
      <alignment vertical="center" wrapText="1"/>
    </xf>
    <xf numFmtId="0" fontId="15" fillId="0" borderId="23" xfId="0" applyFont="1" applyFill="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28" xfId="0" applyFont="1" applyBorder="1" applyAlignment="1">
      <alignment horizontal="center" vertical="center" wrapText="1"/>
    </xf>
    <xf numFmtId="0" fontId="3" fillId="0" borderId="79" xfId="0" applyFont="1" applyBorder="1" applyAlignment="1">
      <alignment horizontal="left" vertical="center"/>
    </xf>
    <xf numFmtId="0" fontId="3" fillId="0" borderId="78" xfId="0" applyFont="1" applyBorder="1" applyAlignment="1">
      <alignment horizontal="left" vertical="center"/>
    </xf>
    <xf numFmtId="0" fontId="0" fillId="0" borderId="63" xfId="0" applyFont="1" applyBorder="1" applyAlignment="1">
      <alignment vertical="center"/>
    </xf>
    <xf numFmtId="0" fontId="0" fillId="0" borderId="79" xfId="0" applyFont="1" applyBorder="1" applyAlignment="1">
      <alignment vertical="center"/>
    </xf>
    <xf numFmtId="0" fontId="0" fillId="0" borderId="78" xfId="0" applyFont="1" applyBorder="1" applyAlignment="1">
      <alignment vertical="center"/>
    </xf>
    <xf numFmtId="0" fontId="3" fillId="0" borderId="0" xfId="0" applyFont="1" applyAlignment="1">
      <alignment horizontal="left" wrapText="1"/>
    </xf>
    <xf numFmtId="0" fontId="16" fillId="0" borderId="0" xfId="0" applyFont="1" applyAlignment="1">
      <alignment horizontal="center" vertical="center"/>
    </xf>
    <xf numFmtId="0" fontId="30" fillId="0" borderId="0" xfId="0" applyFont="1" applyAlignment="1">
      <alignment horizontal="center" vertical="center"/>
    </xf>
    <xf numFmtId="0" fontId="3" fillId="37" borderId="11" xfId="0" applyFont="1" applyFill="1" applyBorder="1" applyAlignment="1">
      <alignment horizontal="center" vertical="center" wrapText="1"/>
    </xf>
    <xf numFmtId="0" fontId="0" fillId="0" borderId="17" xfId="0" applyFont="1" applyBorder="1" applyAlignment="1">
      <alignment horizontal="center" vertical="center" wrapText="1"/>
    </xf>
    <xf numFmtId="0" fontId="3" fillId="37" borderId="17" xfId="0" applyFont="1" applyFill="1" applyBorder="1" applyAlignment="1">
      <alignment horizontal="center" vertical="center" wrapText="1"/>
    </xf>
    <xf numFmtId="0" fontId="3" fillId="37" borderId="59" xfId="0" applyFont="1" applyFill="1" applyBorder="1" applyAlignment="1">
      <alignment horizontal="center" vertical="center" wrapText="1"/>
    </xf>
    <xf numFmtId="0" fontId="0" fillId="0" borderId="27" xfId="0" applyFont="1" applyBorder="1" applyAlignment="1">
      <alignment horizontal="center" vertical="center" wrapText="1"/>
    </xf>
    <xf numFmtId="0" fontId="3" fillId="35" borderId="22" xfId="0" applyFont="1" applyFill="1" applyBorder="1" applyAlignment="1">
      <alignment horizontal="center" vertical="center"/>
    </xf>
    <xf numFmtId="0" fontId="3" fillId="35" borderId="23" xfId="0" applyFont="1" applyFill="1" applyBorder="1" applyAlignment="1">
      <alignment horizontal="center" vertical="center"/>
    </xf>
    <xf numFmtId="0" fontId="3" fillId="35" borderId="15" xfId="0" applyFont="1" applyFill="1" applyBorder="1" applyAlignment="1">
      <alignment horizontal="center" vertical="center"/>
    </xf>
    <xf numFmtId="0" fontId="3" fillId="33" borderId="22" xfId="0" applyFont="1" applyFill="1" applyBorder="1" applyAlignment="1">
      <alignment horizontal="center" vertical="center"/>
    </xf>
    <xf numFmtId="0" fontId="3" fillId="33" borderId="15" xfId="0" applyFont="1" applyFill="1" applyBorder="1" applyAlignment="1">
      <alignment horizontal="center" vertical="center"/>
    </xf>
    <xf numFmtId="0" fontId="48" fillId="37" borderId="22" xfId="0" applyFont="1" applyFill="1" applyBorder="1" applyAlignment="1">
      <alignment horizontal="center"/>
    </xf>
    <xf numFmtId="0" fontId="48" fillId="37" borderId="15" xfId="0" applyFont="1" applyFill="1" applyBorder="1" applyAlignment="1">
      <alignment horizontal="center"/>
    </xf>
    <xf numFmtId="0" fontId="3" fillId="0" borderId="0" xfId="0" applyFont="1" applyFill="1" applyAlignment="1">
      <alignment vertical="center" wrapText="1"/>
    </xf>
    <xf numFmtId="0" fontId="3" fillId="0" borderId="0" xfId="0" applyFont="1" applyFill="1" applyAlignment="1">
      <alignment vertical="center" wrapText="1"/>
    </xf>
    <xf numFmtId="0" fontId="3" fillId="35" borderId="22" xfId="0" applyNumberFormat="1" applyFont="1" applyFill="1" applyBorder="1" applyAlignment="1">
      <alignment horizontal="center" vertical="center" wrapText="1"/>
    </xf>
    <xf numFmtId="0" fontId="3" fillId="35" borderId="23" xfId="0" applyNumberFormat="1" applyFont="1" applyFill="1" applyBorder="1" applyAlignment="1">
      <alignment horizontal="center" vertical="center" wrapText="1"/>
    </xf>
    <xf numFmtId="0" fontId="3" fillId="35" borderId="15" xfId="0" applyNumberFormat="1" applyFont="1" applyFill="1" applyBorder="1" applyAlignment="1">
      <alignment horizontal="center" vertical="center" wrapText="1"/>
    </xf>
    <xf numFmtId="0" fontId="15" fillId="36" borderId="22" xfId="0" applyFont="1" applyFill="1" applyBorder="1" applyAlignment="1">
      <alignment vertical="center" wrapText="1"/>
    </xf>
    <xf numFmtId="0" fontId="15" fillId="36" borderId="15" xfId="0" applyFont="1" applyFill="1" applyBorder="1" applyAlignment="1">
      <alignment vertical="center" wrapText="1"/>
    </xf>
    <xf numFmtId="0" fontId="3" fillId="0" borderId="81" xfId="0" applyFont="1" applyFill="1" applyBorder="1" applyAlignment="1">
      <alignment vertical="center"/>
    </xf>
    <xf numFmtId="0" fontId="3" fillId="0" borderId="32" xfId="0" applyFont="1" applyFill="1" applyBorder="1" applyAlignment="1">
      <alignment vertical="center"/>
    </xf>
    <xf numFmtId="0" fontId="3" fillId="0" borderId="73" xfId="0" applyFont="1" applyFill="1" applyBorder="1" applyAlignment="1">
      <alignment vertical="center"/>
    </xf>
    <xf numFmtId="0" fontId="69" fillId="0" borderId="0" xfId="0" applyFont="1" applyFill="1" applyAlignment="1">
      <alignment horizontal="left"/>
    </xf>
    <xf numFmtId="0" fontId="57" fillId="0" borderId="0" xfId="51" applyFont="1" applyAlignment="1">
      <alignment horizontal="left" wrapText="1" indent="3"/>
      <protection/>
    </xf>
    <xf numFmtId="0" fontId="0" fillId="0" borderId="85" xfId="0" applyFill="1" applyBorder="1" applyAlignment="1">
      <alignment horizontal="center" wrapText="1"/>
    </xf>
    <xf numFmtId="0" fontId="0" fillId="0" borderId="70" xfId="0" applyFill="1" applyBorder="1" applyAlignment="1">
      <alignment horizontal="center" wrapText="1"/>
    </xf>
    <xf numFmtId="0" fontId="4" fillId="0" borderId="85" xfId="51" applyFont="1" applyBorder="1" applyAlignment="1">
      <alignment horizontal="left" vertical="center" wrapText="1"/>
      <protection/>
    </xf>
    <xf numFmtId="0" fontId="0" fillId="0" borderId="21" xfId="0" applyFont="1" applyBorder="1" applyAlignment="1">
      <alignment horizontal="left" vertical="center" wrapText="1"/>
    </xf>
    <xf numFmtId="0" fontId="10" fillId="0" borderId="0" xfId="51" applyFont="1" applyFill="1" applyAlignment="1">
      <alignment horizontal="left" wrapText="1"/>
      <protection/>
    </xf>
    <xf numFmtId="0" fontId="68" fillId="0" borderId="0" xfId="51" applyFont="1" applyFill="1" applyAlignment="1">
      <alignment horizontal="left"/>
      <protection/>
    </xf>
    <xf numFmtId="0" fontId="67" fillId="0" borderId="0" xfId="51" applyFont="1" applyFill="1" applyAlignment="1">
      <alignment horizontal="left"/>
      <protection/>
    </xf>
    <xf numFmtId="0" fontId="3" fillId="0" borderId="50" xfId="0" applyFont="1" applyFill="1" applyBorder="1" applyAlignment="1">
      <alignment horizontal="center"/>
    </xf>
    <xf numFmtId="0" fontId="3" fillId="0" borderId="11"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59"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27" xfId="0" applyFont="1" applyBorder="1" applyAlignment="1">
      <alignment horizontal="center" vertical="center" wrapText="1"/>
    </xf>
    <xf numFmtId="0" fontId="15" fillId="0" borderId="86" xfId="0" applyFont="1" applyBorder="1" applyAlignment="1">
      <alignment wrapText="1"/>
    </xf>
    <xf numFmtId="0" fontId="15" fillId="0" borderId="87" xfId="0" applyFont="1" applyBorder="1" applyAlignment="1">
      <alignment wrapText="1"/>
    </xf>
    <xf numFmtId="0" fontId="48" fillId="0" borderId="88" xfId="0" applyFont="1" applyBorder="1" applyAlignment="1">
      <alignment wrapText="1"/>
    </xf>
    <xf numFmtId="0" fontId="48" fillId="0" borderId="89" xfId="0" applyFont="1" applyBorder="1" applyAlignment="1">
      <alignment wrapText="1"/>
    </xf>
    <xf numFmtId="0" fontId="48" fillId="0" borderId="90" xfId="0" applyFont="1" applyBorder="1" applyAlignment="1">
      <alignment wrapText="1"/>
    </xf>
    <xf numFmtId="0" fontId="48" fillId="0" borderId="91" xfId="0" applyFont="1" applyBorder="1" applyAlignment="1">
      <alignment wrapText="1"/>
    </xf>
    <xf numFmtId="0" fontId="48" fillId="0" borderId="92" xfId="0" applyFont="1" applyBorder="1" applyAlignment="1">
      <alignment wrapText="1"/>
    </xf>
    <xf numFmtId="0" fontId="48" fillId="0" borderId="93" xfId="0" applyFont="1" applyBorder="1" applyAlignment="1">
      <alignment wrapText="1"/>
    </xf>
    <xf numFmtId="0" fontId="15" fillId="0" borderId="0" xfId="0" applyFont="1" applyAlignment="1">
      <alignment vertical="center" wrapText="1"/>
    </xf>
    <xf numFmtId="0" fontId="23" fillId="0" borderId="0" xfId="0" applyNumberFormat="1" applyFont="1" applyBorder="1" applyAlignment="1">
      <alignment vertical="center" wrapText="1"/>
    </xf>
    <xf numFmtId="0" fontId="16" fillId="0" borderId="0" xfId="0" applyFont="1" applyAlignment="1">
      <alignment horizontal="center"/>
    </xf>
    <xf numFmtId="0" fontId="6" fillId="0" borderId="73" xfId="50" applyFont="1" applyFill="1" applyBorder="1" applyAlignment="1">
      <alignment horizontal="center"/>
      <protection/>
    </xf>
    <xf numFmtId="0" fontId="6" fillId="0" borderId="70" xfId="50" applyFont="1" applyFill="1" applyBorder="1" applyAlignment="1">
      <alignment horizontal="center"/>
      <protection/>
    </xf>
    <xf numFmtId="0" fontId="6" fillId="0" borderId="81" xfId="50" applyFont="1" applyFill="1" applyBorder="1" applyAlignment="1">
      <alignment horizontal="center"/>
      <protection/>
    </xf>
    <xf numFmtId="0" fontId="3" fillId="0" borderId="36" xfId="50" applyFont="1" applyFill="1" applyBorder="1" applyAlignment="1">
      <alignment horizontal="center" wrapText="1"/>
      <protection/>
    </xf>
    <xf numFmtId="0" fontId="3" fillId="0" borderId="43" xfId="50" applyFont="1" applyFill="1" applyBorder="1" applyAlignment="1">
      <alignment horizontal="center" wrapText="1"/>
      <protection/>
    </xf>
    <xf numFmtId="0" fontId="6" fillId="0" borderId="21" xfId="50" applyFont="1" applyFill="1" applyBorder="1" applyAlignment="1">
      <alignment horizontal="left" vertical="center"/>
      <protection/>
    </xf>
    <xf numFmtId="0" fontId="3" fillId="0" borderId="36" xfId="50" applyFont="1" applyFill="1" applyBorder="1" applyAlignment="1">
      <alignment horizontal="center" vertical="center" wrapText="1"/>
      <protection/>
    </xf>
    <xf numFmtId="0" fontId="3" fillId="0" borderId="43" xfId="50" applyFont="1" applyFill="1" applyBorder="1" applyAlignment="1">
      <alignment horizontal="center"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rmal_2007-2009-Tablolar" xfId="50"/>
    <cellStyle name="Normal_T-CET2003 (Tablo-11)"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3</xdr:col>
      <xdr:colOff>0</xdr:colOff>
      <xdr:row>0</xdr:row>
      <xdr:rowOff>0</xdr:rowOff>
    </xdr:to>
    <xdr:sp>
      <xdr:nvSpPr>
        <xdr:cNvPr id="1" name="Text 1"/>
        <xdr:cNvSpPr txBox="1">
          <a:spLocks noChangeArrowheads="1"/>
        </xdr:cNvSpPr>
      </xdr:nvSpPr>
      <xdr:spPr>
        <a:xfrm>
          <a:off x="3876675" y="0"/>
          <a:ext cx="5334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2" name="Text 3"/>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3" name="Text 4"/>
        <xdr:cNvSpPr txBox="1">
          <a:spLocks noChangeArrowheads="1"/>
        </xdr:cNvSpPr>
      </xdr:nvSpPr>
      <xdr:spPr>
        <a:xfrm>
          <a:off x="8315325" y="0"/>
          <a:ext cx="8763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4" name="Text 5"/>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5" name="Text 6"/>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6" name="Text 1"/>
        <xdr:cNvSpPr txBox="1">
          <a:spLocks noChangeArrowheads="1"/>
        </xdr:cNvSpPr>
      </xdr:nvSpPr>
      <xdr:spPr>
        <a:xfrm>
          <a:off x="3876675" y="0"/>
          <a:ext cx="5334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7" name="Text 3"/>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8" name="Text 4"/>
        <xdr:cNvSpPr txBox="1">
          <a:spLocks noChangeArrowheads="1"/>
        </xdr:cNvSpPr>
      </xdr:nvSpPr>
      <xdr:spPr>
        <a:xfrm>
          <a:off x="8315325" y="0"/>
          <a:ext cx="8763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9" name="Text 5"/>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10" name="Text 6"/>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11" name="Text 1"/>
        <xdr:cNvSpPr txBox="1">
          <a:spLocks noChangeArrowheads="1"/>
        </xdr:cNvSpPr>
      </xdr:nvSpPr>
      <xdr:spPr>
        <a:xfrm>
          <a:off x="3876675" y="0"/>
          <a:ext cx="5334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12" name="Text 3"/>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13" name="Text 4"/>
        <xdr:cNvSpPr txBox="1">
          <a:spLocks noChangeArrowheads="1"/>
        </xdr:cNvSpPr>
      </xdr:nvSpPr>
      <xdr:spPr>
        <a:xfrm>
          <a:off x="8315325" y="0"/>
          <a:ext cx="8763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14" name="Text 5"/>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15" name="Text 6"/>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16" name="Text 1"/>
        <xdr:cNvSpPr txBox="1">
          <a:spLocks noChangeArrowheads="1"/>
        </xdr:cNvSpPr>
      </xdr:nvSpPr>
      <xdr:spPr>
        <a:xfrm>
          <a:off x="3876675" y="0"/>
          <a:ext cx="5334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17" name="Text 3"/>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18" name="Text 4"/>
        <xdr:cNvSpPr txBox="1">
          <a:spLocks noChangeArrowheads="1"/>
        </xdr:cNvSpPr>
      </xdr:nvSpPr>
      <xdr:spPr>
        <a:xfrm>
          <a:off x="8315325" y="0"/>
          <a:ext cx="8763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19" name="Text 5"/>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20" name="Text 6"/>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21" name="Text 1"/>
        <xdr:cNvSpPr txBox="1">
          <a:spLocks noChangeArrowheads="1"/>
        </xdr:cNvSpPr>
      </xdr:nvSpPr>
      <xdr:spPr>
        <a:xfrm>
          <a:off x="3876675" y="0"/>
          <a:ext cx="5334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22" name="Text 3"/>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23" name="Text 4"/>
        <xdr:cNvSpPr txBox="1">
          <a:spLocks noChangeArrowheads="1"/>
        </xdr:cNvSpPr>
      </xdr:nvSpPr>
      <xdr:spPr>
        <a:xfrm>
          <a:off x="8315325" y="0"/>
          <a:ext cx="8763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24" name="Text 5"/>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25" name="Text 6"/>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26" name="Text 1"/>
        <xdr:cNvSpPr txBox="1">
          <a:spLocks noChangeArrowheads="1"/>
        </xdr:cNvSpPr>
      </xdr:nvSpPr>
      <xdr:spPr>
        <a:xfrm>
          <a:off x="3876675" y="0"/>
          <a:ext cx="5334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27" name="Text 3"/>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28" name="Text 4"/>
        <xdr:cNvSpPr txBox="1">
          <a:spLocks noChangeArrowheads="1"/>
        </xdr:cNvSpPr>
      </xdr:nvSpPr>
      <xdr:spPr>
        <a:xfrm>
          <a:off x="8315325" y="0"/>
          <a:ext cx="8763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29" name="Text 5"/>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30" name="Text 6"/>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31" name="Text 1"/>
        <xdr:cNvSpPr txBox="1">
          <a:spLocks noChangeArrowheads="1"/>
        </xdr:cNvSpPr>
      </xdr:nvSpPr>
      <xdr:spPr>
        <a:xfrm>
          <a:off x="3876675" y="0"/>
          <a:ext cx="5334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32" name="Text 3"/>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33" name="Text 4"/>
        <xdr:cNvSpPr txBox="1">
          <a:spLocks noChangeArrowheads="1"/>
        </xdr:cNvSpPr>
      </xdr:nvSpPr>
      <xdr:spPr>
        <a:xfrm>
          <a:off x="8315325" y="0"/>
          <a:ext cx="8763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34" name="Text 5"/>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35" name="Text 6"/>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36" name="Text 1"/>
        <xdr:cNvSpPr txBox="1">
          <a:spLocks noChangeArrowheads="1"/>
        </xdr:cNvSpPr>
      </xdr:nvSpPr>
      <xdr:spPr>
        <a:xfrm>
          <a:off x="3876675" y="0"/>
          <a:ext cx="5334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37" name="Text 3"/>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38" name="Text 4"/>
        <xdr:cNvSpPr txBox="1">
          <a:spLocks noChangeArrowheads="1"/>
        </xdr:cNvSpPr>
      </xdr:nvSpPr>
      <xdr:spPr>
        <a:xfrm>
          <a:off x="8315325" y="0"/>
          <a:ext cx="8763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39" name="Text 5"/>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40" name="Text 6"/>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41" name="Text 1"/>
        <xdr:cNvSpPr txBox="1">
          <a:spLocks noChangeArrowheads="1"/>
        </xdr:cNvSpPr>
      </xdr:nvSpPr>
      <xdr:spPr>
        <a:xfrm>
          <a:off x="3876675" y="0"/>
          <a:ext cx="5334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42" name="Text 3"/>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43" name="Text 4"/>
        <xdr:cNvSpPr txBox="1">
          <a:spLocks noChangeArrowheads="1"/>
        </xdr:cNvSpPr>
      </xdr:nvSpPr>
      <xdr:spPr>
        <a:xfrm>
          <a:off x="8315325" y="0"/>
          <a:ext cx="8763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44" name="Text 5"/>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45" name="Text 6"/>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46" name="Text 1"/>
        <xdr:cNvSpPr txBox="1">
          <a:spLocks noChangeArrowheads="1"/>
        </xdr:cNvSpPr>
      </xdr:nvSpPr>
      <xdr:spPr>
        <a:xfrm>
          <a:off x="3876675" y="0"/>
          <a:ext cx="5334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47" name="Text 3"/>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48" name="Text 4"/>
        <xdr:cNvSpPr txBox="1">
          <a:spLocks noChangeArrowheads="1"/>
        </xdr:cNvSpPr>
      </xdr:nvSpPr>
      <xdr:spPr>
        <a:xfrm>
          <a:off x="8315325" y="0"/>
          <a:ext cx="8763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49" name="Text 5"/>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50" name="Text 6"/>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51" name="Text 1"/>
        <xdr:cNvSpPr txBox="1">
          <a:spLocks noChangeArrowheads="1"/>
        </xdr:cNvSpPr>
      </xdr:nvSpPr>
      <xdr:spPr>
        <a:xfrm>
          <a:off x="3876675" y="0"/>
          <a:ext cx="5334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52" name="Text 3"/>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53" name="Text 4"/>
        <xdr:cNvSpPr txBox="1">
          <a:spLocks noChangeArrowheads="1"/>
        </xdr:cNvSpPr>
      </xdr:nvSpPr>
      <xdr:spPr>
        <a:xfrm>
          <a:off x="8315325" y="0"/>
          <a:ext cx="8763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54" name="Text 5"/>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55" name="Text 6"/>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56" name="Text 1"/>
        <xdr:cNvSpPr txBox="1">
          <a:spLocks noChangeArrowheads="1"/>
        </xdr:cNvSpPr>
      </xdr:nvSpPr>
      <xdr:spPr>
        <a:xfrm>
          <a:off x="3876675" y="0"/>
          <a:ext cx="5334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57" name="Text 3"/>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58" name="Text 4"/>
        <xdr:cNvSpPr txBox="1">
          <a:spLocks noChangeArrowheads="1"/>
        </xdr:cNvSpPr>
      </xdr:nvSpPr>
      <xdr:spPr>
        <a:xfrm>
          <a:off x="8315325" y="0"/>
          <a:ext cx="8763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59" name="Text 5"/>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60" name="Text 6"/>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61" name="Text 1"/>
        <xdr:cNvSpPr txBox="1">
          <a:spLocks noChangeArrowheads="1"/>
        </xdr:cNvSpPr>
      </xdr:nvSpPr>
      <xdr:spPr>
        <a:xfrm>
          <a:off x="3876675" y="0"/>
          <a:ext cx="5334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62" name="Text 3"/>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63" name="Text 4"/>
        <xdr:cNvSpPr txBox="1">
          <a:spLocks noChangeArrowheads="1"/>
        </xdr:cNvSpPr>
      </xdr:nvSpPr>
      <xdr:spPr>
        <a:xfrm>
          <a:off x="8315325" y="0"/>
          <a:ext cx="8763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64" name="Text 5"/>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65" name="Text 6"/>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66" name="Text 1"/>
        <xdr:cNvSpPr txBox="1">
          <a:spLocks noChangeArrowheads="1"/>
        </xdr:cNvSpPr>
      </xdr:nvSpPr>
      <xdr:spPr>
        <a:xfrm>
          <a:off x="3876675" y="0"/>
          <a:ext cx="5334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PROENIN</a:t>
          </a:r>
        </a:p>
      </xdr:txBody>
    </xdr:sp>
    <xdr:clientData/>
  </xdr:twoCellAnchor>
  <xdr:twoCellAnchor>
    <xdr:from>
      <xdr:col>6</xdr:col>
      <xdr:colOff>0</xdr:colOff>
      <xdr:row>0</xdr:row>
      <xdr:rowOff>0</xdr:rowOff>
    </xdr:from>
    <xdr:to>
      <xdr:col>6</xdr:col>
      <xdr:colOff>0</xdr:colOff>
      <xdr:row>0</xdr:row>
      <xdr:rowOff>0</xdr:rowOff>
    </xdr:to>
    <xdr:sp>
      <xdr:nvSpPr>
        <xdr:cNvPr id="67" name="Text 3"/>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68" name="Text 4"/>
        <xdr:cNvSpPr txBox="1">
          <a:spLocks noChangeArrowheads="1"/>
        </xdr:cNvSpPr>
      </xdr:nvSpPr>
      <xdr:spPr>
        <a:xfrm>
          <a:off x="8315325" y="0"/>
          <a:ext cx="8763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69" name="Text 5"/>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70" name="Text 6"/>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6</xdr:col>
      <xdr:colOff>0</xdr:colOff>
      <xdr:row>0</xdr:row>
      <xdr:rowOff>0</xdr:rowOff>
    </xdr:from>
    <xdr:to>
      <xdr:col>6</xdr:col>
      <xdr:colOff>0</xdr:colOff>
      <xdr:row>0</xdr:row>
      <xdr:rowOff>0</xdr:rowOff>
    </xdr:to>
    <xdr:sp>
      <xdr:nvSpPr>
        <xdr:cNvPr id="71" name="Text 3"/>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72" name="Text 4"/>
        <xdr:cNvSpPr txBox="1">
          <a:spLocks noChangeArrowheads="1"/>
        </xdr:cNvSpPr>
      </xdr:nvSpPr>
      <xdr:spPr>
        <a:xfrm>
          <a:off x="8315325" y="0"/>
          <a:ext cx="8763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73" name="Text 5"/>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74" name="Text 6"/>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6</xdr:col>
      <xdr:colOff>0</xdr:colOff>
      <xdr:row>0</xdr:row>
      <xdr:rowOff>0</xdr:rowOff>
    </xdr:from>
    <xdr:to>
      <xdr:col>6</xdr:col>
      <xdr:colOff>0</xdr:colOff>
      <xdr:row>0</xdr:row>
      <xdr:rowOff>0</xdr:rowOff>
    </xdr:to>
    <xdr:sp>
      <xdr:nvSpPr>
        <xdr:cNvPr id="75" name="Text 3"/>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76" name="Text 4"/>
        <xdr:cNvSpPr txBox="1">
          <a:spLocks noChangeArrowheads="1"/>
        </xdr:cNvSpPr>
      </xdr:nvSpPr>
      <xdr:spPr>
        <a:xfrm>
          <a:off x="8315325" y="0"/>
          <a:ext cx="8763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77" name="Text 5"/>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78" name="Text 6"/>
        <xdr:cNvSpPr txBox="1">
          <a:spLocks noChangeArrowheads="1"/>
        </xdr:cNvSpPr>
      </xdr:nvSpPr>
      <xdr:spPr>
        <a:xfrm>
          <a:off x="61722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3</xdr:col>
      <xdr:colOff>0</xdr:colOff>
      <xdr:row>0</xdr:row>
      <xdr:rowOff>0</xdr:rowOff>
    </xdr:to>
    <xdr:sp>
      <xdr:nvSpPr>
        <xdr:cNvPr id="1" name="Text 1"/>
        <xdr:cNvSpPr txBox="1">
          <a:spLocks noChangeArrowheads="1"/>
        </xdr:cNvSpPr>
      </xdr:nvSpPr>
      <xdr:spPr>
        <a:xfrm>
          <a:off x="2581275" y="0"/>
          <a:ext cx="6762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2" name="Text 3"/>
        <xdr:cNvSpPr txBox="1">
          <a:spLocks noChangeArrowheads="1"/>
        </xdr:cNvSpPr>
      </xdr:nvSpPr>
      <xdr:spPr>
        <a:xfrm>
          <a:off x="62198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3" name="Text 4"/>
        <xdr:cNvSpPr txBox="1">
          <a:spLocks noChangeArrowheads="1"/>
        </xdr:cNvSpPr>
      </xdr:nvSpPr>
      <xdr:spPr>
        <a:xfrm>
          <a:off x="8801100" y="0"/>
          <a:ext cx="7334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4" name="Text 5"/>
        <xdr:cNvSpPr txBox="1">
          <a:spLocks noChangeArrowheads="1"/>
        </xdr:cNvSpPr>
      </xdr:nvSpPr>
      <xdr:spPr>
        <a:xfrm>
          <a:off x="62198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5" name="Text 6"/>
        <xdr:cNvSpPr txBox="1">
          <a:spLocks noChangeArrowheads="1"/>
        </xdr:cNvSpPr>
      </xdr:nvSpPr>
      <xdr:spPr>
        <a:xfrm>
          <a:off x="62198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6" name="Text 1"/>
        <xdr:cNvSpPr txBox="1">
          <a:spLocks noChangeArrowheads="1"/>
        </xdr:cNvSpPr>
      </xdr:nvSpPr>
      <xdr:spPr>
        <a:xfrm>
          <a:off x="2581275" y="0"/>
          <a:ext cx="6762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7" name="Text 3"/>
        <xdr:cNvSpPr txBox="1">
          <a:spLocks noChangeArrowheads="1"/>
        </xdr:cNvSpPr>
      </xdr:nvSpPr>
      <xdr:spPr>
        <a:xfrm>
          <a:off x="62198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8" name="Text 4"/>
        <xdr:cNvSpPr txBox="1">
          <a:spLocks noChangeArrowheads="1"/>
        </xdr:cNvSpPr>
      </xdr:nvSpPr>
      <xdr:spPr>
        <a:xfrm>
          <a:off x="8801100" y="0"/>
          <a:ext cx="7334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9" name="Text 5"/>
        <xdr:cNvSpPr txBox="1">
          <a:spLocks noChangeArrowheads="1"/>
        </xdr:cNvSpPr>
      </xdr:nvSpPr>
      <xdr:spPr>
        <a:xfrm>
          <a:off x="62198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10" name="Text 6"/>
        <xdr:cNvSpPr txBox="1">
          <a:spLocks noChangeArrowheads="1"/>
        </xdr:cNvSpPr>
      </xdr:nvSpPr>
      <xdr:spPr>
        <a:xfrm>
          <a:off x="62198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11" name="Text 1"/>
        <xdr:cNvSpPr txBox="1">
          <a:spLocks noChangeArrowheads="1"/>
        </xdr:cNvSpPr>
      </xdr:nvSpPr>
      <xdr:spPr>
        <a:xfrm>
          <a:off x="2581275" y="0"/>
          <a:ext cx="6762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12" name="Text 3"/>
        <xdr:cNvSpPr txBox="1">
          <a:spLocks noChangeArrowheads="1"/>
        </xdr:cNvSpPr>
      </xdr:nvSpPr>
      <xdr:spPr>
        <a:xfrm>
          <a:off x="62198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13" name="Text 4"/>
        <xdr:cNvSpPr txBox="1">
          <a:spLocks noChangeArrowheads="1"/>
        </xdr:cNvSpPr>
      </xdr:nvSpPr>
      <xdr:spPr>
        <a:xfrm>
          <a:off x="8801100" y="0"/>
          <a:ext cx="7334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14" name="Text 5"/>
        <xdr:cNvSpPr txBox="1">
          <a:spLocks noChangeArrowheads="1"/>
        </xdr:cNvSpPr>
      </xdr:nvSpPr>
      <xdr:spPr>
        <a:xfrm>
          <a:off x="62198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15" name="Text 6"/>
        <xdr:cNvSpPr txBox="1">
          <a:spLocks noChangeArrowheads="1"/>
        </xdr:cNvSpPr>
      </xdr:nvSpPr>
      <xdr:spPr>
        <a:xfrm>
          <a:off x="62198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16" name="Text 1"/>
        <xdr:cNvSpPr txBox="1">
          <a:spLocks noChangeArrowheads="1"/>
        </xdr:cNvSpPr>
      </xdr:nvSpPr>
      <xdr:spPr>
        <a:xfrm>
          <a:off x="2581275" y="0"/>
          <a:ext cx="6762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17" name="Text 3"/>
        <xdr:cNvSpPr txBox="1">
          <a:spLocks noChangeArrowheads="1"/>
        </xdr:cNvSpPr>
      </xdr:nvSpPr>
      <xdr:spPr>
        <a:xfrm>
          <a:off x="62198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18" name="Text 4"/>
        <xdr:cNvSpPr txBox="1">
          <a:spLocks noChangeArrowheads="1"/>
        </xdr:cNvSpPr>
      </xdr:nvSpPr>
      <xdr:spPr>
        <a:xfrm>
          <a:off x="8801100" y="0"/>
          <a:ext cx="7334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19" name="Text 5"/>
        <xdr:cNvSpPr txBox="1">
          <a:spLocks noChangeArrowheads="1"/>
        </xdr:cNvSpPr>
      </xdr:nvSpPr>
      <xdr:spPr>
        <a:xfrm>
          <a:off x="62198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20" name="Text 6"/>
        <xdr:cNvSpPr txBox="1">
          <a:spLocks noChangeArrowheads="1"/>
        </xdr:cNvSpPr>
      </xdr:nvSpPr>
      <xdr:spPr>
        <a:xfrm>
          <a:off x="62198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21" name="Text 1"/>
        <xdr:cNvSpPr txBox="1">
          <a:spLocks noChangeArrowheads="1"/>
        </xdr:cNvSpPr>
      </xdr:nvSpPr>
      <xdr:spPr>
        <a:xfrm>
          <a:off x="2581275" y="0"/>
          <a:ext cx="6762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22" name="Text 3"/>
        <xdr:cNvSpPr txBox="1">
          <a:spLocks noChangeArrowheads="1"/>
        </xdr:cNvSpPr>
      </xdr:nvSpPr>
      <xdr:spPr>
        <a:xfrm>
          <a:off x="62198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23" name="Text 4"/>
        <xdr:cNvSpPr txBox="1">
          <a:spLocks noChangeArrowheads="1"/>
        </xdr:cNvSpPr>
      </xdr:nvSpPr>
      <xdr:spPr>
        <a:xfrm>
          <a:off x="8801100" y="0"/>
          <a:ext cx="7334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24" name="Text 5"/>
        <xdr:cNvSpPr txBox="1">
          <a:spLocks noChangeArrowheads="1"/>
        </xdr:cNvSpPr>
      </xdr:nvSpPr>
      <xdr:spPr>
        <a:xfrm>
          <a:off x="62198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25" name="Text 6"/>
        <xdr:cNvSpPr txBox="1">
          <a:spLocks noChangeArrowheads="1"/>
        </xdr:cNvSpPr>
      </xdr:nvSpPr>
      <xdr:spPr>
        <a:xfrm>
          <a:off x="62198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26" name="Text 1"/>
        <xdr:cNvSpPr txBox="1">
          <a:spLocks noChangeArrowheads="1"/>
        </xdr:cNvSpPr>
      </xdr:nvSpPr>
      <xdr:spPr>
        <a:xfrm>
          <a:off x="2581275" y="0"/>
          <a:ext cx="6762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27" name="Text 3"/>
        <xdr:cNvSpPr txBox="1">
          <a:spLocks noChangeArrowheads="1"/>
        </xdr:cNvSpPr>
      </xdr:nvSpPr>
      <xdr:spPr>
        <a:xfrm>
          <a:off x="62198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28" name="Text 4"/>
        <xdr:cNvSpPr txBox="1">
          <a:spLocks noChangeArrowheads="1"/>
        </xdr:cNvSpPr>
      </xdr:nvSpPr>
      <xdr:spPr>
        <a:xfrm>
          <a:off x="8801100" y="0"/>
          <a:ext cx="7334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29" name="Text 5"/>
        <xdr:cNvSpPr txBox="1">
          <a:spLocks noChangeArrowheads="1"/>
        </xdr:cNvSpPr>
      </xdr:nvSpPr>
      <xdr:spPr>
        <a:xfrm>
          <a:off x="62198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30" name="Text 6"/>
        <xdr:cNvSpPr txBox="1">
          <a:spLocks noChangeArrowheads="1"/>
        </xdr:cNvSpPr>
      </xdr:nvSpPr>
      <xdr:spPr>
        <a:xfrm>
          <a:off x="62198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31" name="Text 1"/>
        <xdr:cNvSpPr txBox="1">
          <a:spLocks noChangeArrowheads="1"/>
        </xdr:cNvSpPr>
      </xdr:nvSpPr>
      <xdr:spPr>
        <a:xfrm>
          <a:off x="2581275" y="0"/>
          <a:ext cx="6762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32" name="Text 3"/>
        <xdr:cNvSpPr txBox="1">
          <a:spLocks noChangeArrowheads="1"/>
        </xdr:cNvSpPr>
      </xdr:nvSpPr>
      <xdr:spPr>
        <a:xfrm>
          <a:off x="62198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33" name="Text 4"/>
        <xdr:cNvSpPr txBox="1">
          <a:spLocks noChangeArrowheads="1"/>
        </xdr:cNvSpPr>
      </xdr:nvSpPr>
      <xdr:spPr>
        <a:xfrm>
          <a:off x="8801100" y="0"/>
          <a:ext cx="7334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34" name="Text 5"/>
        <xdr:cNvSpPr txBox="1">
          <a:spLocks noChangeArrowheads="1"/>
        </xdr:cNvSpPr>
      </xdr:nvSpPr>
      <xdr:spPr>
        <a:xfrm>
          <a:off x="62198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35" name="Text 6"/>
        <xdr:cNvSpPr txBox="1">
          <a:spLocks noChangeArrowheads="1"/>
        </xdr:cNvSpPr>
      </xdr:nvSpPr>
      <xdr:spPr>
        <a:xfrm>
          <a:off x="62198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36" name="Text 1"/>
        <xdr:cNvSpPr txBox="1">
          <a:spLocks noChangeArrowheads="1"/>
        </xdr:cNvSpPr>
      </xdr:nvSpPr>
      <xdr:spPr>
        <a:xfrm>
          <a:off x="2581275" y="0"/>
          <a:ext cx="6762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37" name="Text 3"/>
        <xdr:cNvSpPr txBox="1">
          <a:spLocks noChangeArrowheads="1"/>
        </xdr:cNvSpPr>
      </xdr:nvSpPr>
      <xdr:spPr>
        <a:xfrm>
          <a:off x="62198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38" name="Text 4"/>
        <xdr:cNvSpPr txBox="1">
          <a:spLocks noChangeArrowheads="1"/>
        </xdr:cNvSpPr>
      </xdr:nvSpPr>
      <xdr:spPr>
        <a:xfrm>
          <a:off x="8801100" y="0"/>
          <a:ext cx="7334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39" name="Text 5"/>
        <xdr:cNvSpPr txBox="1">
          <a:spLocks noChangeArrowheads="1"/>
        </xdr:cNvSpPr>
      </xdr:nvSpPr>
      <xdr:spPr>
        <a:xfrm>
          <a:off x="62198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40" name="Text 6"/>
        <xdr:cNvSpPr txBox="1">
          <a:spLocks noChangeArrowheads="1"/>
        </xdr:cNvSpPr>
      </xdr:nvSpPr>
      <xdr:spPr>
        <a:xfrm>
          <a:off x="62198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stg.yildiz.edu.tr/login/sys/admin/announcement/img/2010-2012%20YILI%20YATIRIM%20TEKL&#304;FLER&#304;N&#304;N%20&#304;K&#304;S%20PROGRAMINA%20G&#304;R&#304;&#350;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KİS Çevre Tek.Arş.Merk. (BAP)"/>
      <sheetName val="İKİS Öğr.Üyesi Yetiştirme (BAP)"/>
      <sheetName val="İKİS Dis.Bil.Tek.Gel.Mer. (BAP)"/>
      <sheetName val="İKİS Rekt.Bil.Arş.Prj. (BAP)"/>
      <sheetName val="İKİS Etüd Prj. (YAPI İŞL)"/>
      <sheetName val="İKİS Derslik-Merk.Brm (YAPI İŞ)"/>
      <sheetName val="İKİS Altyapı (YAPI İŞL)"/>
      <sheetName val="İKİS Büyük Onarım (YAPI İŞL)"/>
      <sheetName val="İKİS Açk.Kap.Spor Tes(YAPI İŞL)"/>
      <sheetName val="İKİS Makine-Teçh. (İMİDB.-SKS.)"/>
      <sheetName val="İKİS Bilgi Tekn. (İMİDB.-SKS.)"/>
      <sheetName val="İKİS Yayın Alımı (KÜTÜPH.)"/>
      <sheetName val="İKİS Taşıt Alımı"/>
      <sheetName val="İKİS Muht.İşl. (İda. SKS. Küt.)"/>
      <sheetName val="İKİS YATIRIM TEKLİF TABLOSU KUR"/>
      <sheetName val="Sayfa1"/>
      <sheetName val="2010-2012 YILI YATIRIM TEKLİFLE"/>
    </sheetNames>
    <definedNames>
      <definedName name="Düğme7_Tıklat"/>
    </definedNames>
  </externalBook>
</externalLink>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233"/>
  <sheetViews>
    <sheetView zoomScale="85" zoomScaleNormal="85" zoomScalePageLayoutView="0" workbookViewId="0" topLeftCell="A1">
      <selection activeCell="G22" sqref="G22"/>
    </sheetView>
  </sheetViews>
  <sheetFormatPr defaultColWidth="9.140625" defaultRowHeight="12.75"/>
  <cols>
    <col min="1" max="1" width="5.28125" style="64" customWidth="1"/>
    <col min="2" max="2" width="34.28125" style="64" customWidth="1"/>
    <col min="3" max="3" width="38.140625" style="64" customWidth="1"/>
    <col min="4" max="4" width="66.140625" style="64" customWidth="1"/>
    <col min="5" max="5" width="11.28125" style="64" hidden="1" customWidth="1"/>
    <col min="6" max="7" width="9.140625" style="64" customWidth="1"/>
    <col min="8" max="16384" width="9.140625" style="64" customWidth="1"/>
  </cols>
  <sheetData>
    <row r="1" spans="1:4" s="63" customFormat="1" ht="18.75" customHeight="1">
      <c r="A1" s="1016" t="s">
        <v>659</v>
      </c>
      <c r="B1" s="1016"/>
      <c r="C1" s="1016"/>
      <c r="D1" s="1016"/>
    </row>
    <row r="2" ht="12.75" customHeight="1" thickBot="1"/>
    <row r="3" spans="1:4" s="80" customFormat="1" ht="16.5" customHeight="1" thickBot="1">
      <c r="A3" s="586" t="s">
        <v>521</v>
      </c>
      <c r="B3" s="1017" t="s">
        <v>522</v>
      </c>
      <c r="C3" s="1018"/>
      <c r="D3" s="586" t="s">
        <v>523</v>
      </c>
    </row>
    <row r="4" spans="1:4" s="81" customFormat="1" ht="16.5" customHeight="1" thickBot="1">
      <c r="A4" s="1013" t="s">
        <v>524</v>
      </c>
      <c r="B4" s="1014"/>
      <c r="C4" s="1014"/>
      <c r="D4" s="1015"/>
    </row>
    <row r="5" spans="1:4" s="56" customFormat="1" ht="29.25" customHeight="1" thickBot="1">
      <c r="A5" s="83">
        <v>1</v>
      </c>
      <c r="B5" s="1011" t="s">
        <v>525</v>
      </c>
      <c r="C5" s="1012"/>
      <c r="D5" s="590" t="s">
        <v>696</v>
      </c>
    </row>
    <row r="6" spans="1:4" ht="15" customHeight="1" thickBot="1">
      <c r="A6" s="1008">
        <v>2</v>
      </c>
      <c r="B6" s="1008" t="s">
        <v>526</v>
      </c>
      <c r="C6" s="591" t="s">
        <v>527</v>
      </c>
      <c r="D6" s="591" t="s">
        <v>528</v>
      </c>
    </row>
    <row r="7" spans="1:4" ht="15" customHeight="1">
      <c r="A7" s="1009"/>
      <c r="B7" s="1009"/>
      <c r="C7" s="40" t="s">
        <v>529</v>
      </c>
      <c r="D7" s="40" t="s">
        <v>529</v>
      </c>
    </row>
    <row r="8" spans="1:4" ht="15" customHeight="1">
      <c r="A8" s="1009"/>
      <c r="B8" s="1009"/>
      <c r="C8" s="43" t="s">
        <v>530</v>
      </c>
      <c r="D8" s="43"/>
    </row>
    <row r="9" spans="1:4" ht="15" customHeight="1">
      <c r="A9" s="1009"/>
      <c r="B9" s="1009"/>
      <c r="C9" s="43" t="s">
        <v>531</v>
      </c>
      <c r="D9" s="43"/>
    </row>
    <row r="10" spans="1:4" ht="15" customHeight="1">
      <c r="A10" s="1009"/>
      <c r="B10" s="1009"/>
      <c r="C10" s="43" t="s">
        <v>532</v>
      </c>
      <c r="D10" s="43"/>
    </row>
    <row r="11" spans="1:4" ht="15" customHeight="1">
      <c r="A11" s="1009"/>
      <c r="B11" s="1009"/>
      <c r="C11" s="43" t="s">
        <v>533</v>
      </c>
      <c r="D11" s="43"/>
    </row>
    <row r="12" spans="1:4" ht="15" customHeight="1" thickBot="1">
      <c r="A12" s="1010"/>
      <c r="B12" s="1010"/>
      <c r="C12" s="45" t="s">
        <v>534</v>
      </c>
      <c r="D12" s="45"/>
    </row>
    <row r="13" spans="1:4" s="56" customFormat="1" ht="15" customHeight="1" thickBot="1">
      <c r="A13" s="83">
        <v>3</v>
      </c>
      <c r="B13" s="1011" t="s">
        <v>535</v>
      </c>
      <c r="C13" s="1012"/>
      <c r="D13" s="82" t="s">
        <v>536</v>
      </c>
    </row>
    <row r="14" spans="1:4" s="56" customFormat="1" ht="15" customHeight="1" thickBot="1">
      <c r="A14" s="83">
        <v>4</v>
      </c>
      <c r="B14" s="1011" t="s">
        <v>537</v>
      </c>
      <c r="C14" s="1012"/>
      <c r="D14" s="82" t="s">
        <v>25</v>
      </c>
    </row>
    <row r="15" spans="1:4" ht="15" customHeight="1" thickBot="1">
      <c r="A15" s="1008">
        <v>5</v>
      </c>
      <c r="B15" s="1008" t="s">
        <v>538</v>
      </c>
      <c r="C15" s="591" t="s">
        <v>527</v>
      </c>
      <c r="D15" s="591" t="s">
        <v>527</v>
      </c>
    </row>
    <row r="16" spans="1:4" ht="15" customHeight="1">
      <c r="A16" s="1009"/>
      <c r="B16" s="1009"/>
      <c r="C16" s="40" t="s">
        <v>539</v>
      </c>
      <c r="D16" s="40"/>
    </row>
    <row r="17" spans="1:4" ht="15" customHeight="1" thickBot="1">
      <c r="A17" s="1010"/>
      <c r="B17" s="1010"/>
      <c r="C17" s="45" t="s">
        <v>8</v>
      </c>
      <c r="D17" s="45" t="s">
        <v>8</v>
      </c>
    </row>
    <row r="18" spans="1:4" s="56" customFormat="1" ht="15" customHeight="1" thickBot="1">
      <c r="A18" s="83">
        <v>6</v>
      </c>
      <c r="B18" s="1011" t="s">
        <v>540</v>
      </c>
      <c r="C18" s="1012"/>
      <c r="D18" s="82"/>
    </row>
    <row r="19" spans="1:4" ht="15" customHeight="1">
      <c r="A19" s="1008">
        <v>7</v>
      </c>
      <c r="B19" s="1008" t="s">
        <v>541</v>
      </c>
      <c r="C19" s="592" t="s">
        <v>527</v>
      </c>
      <c r="D19" s="592" t="s">
        <v>528</v>
      </c>
    </row>
    <row r="20" spans="1:4" ht="15" customHeight="1" thickBot="1">
      <c r="A20" s="1009"/>
      <c r="B20" s="1009"/>
      <c r="C20" s="593" t="s">
        <v>542</v>
      </c>
      <c r="D20" s="593" t="s">
        <v>542</v>
      </c>
    </row>
    <row r="21" spans="1:4" ht="15" customHeight="1">
      <c r="A21" s="1009"/>
      <c r="B21" s="1009"/>
      <c r="C21" s="34" t="s">
        <v>543</v>
      </c>
      <c r="D21" s="34" t="s">
        <v>543</v>
      </c>
    </row>
    <row r="22" spans="1:4" ht="15" customHeight="1">
      <c r="A22" s="1009"/>
      <c r="B22" s="1009"/>
      <c r="C22" s="43" t="s">
        <v>544</v>
      </c>
      <c r="D22" s="43" t="s">
        <v>544</v>
      </c>
    </row>
    <row r="23" spans="1:4" ht="15" customHeight="1">
      <c r="A23" s="1009"/>
      <c r="B23" s="1009"/>
      <c r="C23" s="43" t="s">
        <v>545</v>
      </c>
      <c r="D23" s="43" t="s">
        <v>545</v>
      </c>
    </row>
    <row r="24" spans="1:4" ht="15" customHeight="1">
      <c r="A24" s="1009"/>
      <c r="B24" s="1009"/>
      <c r="C24" s="43" t="s">
        <v>546</v>
      </c>
      <c r="D24" s="43" t="s">
        <v>546</v>
      </c>
    </row>
    <row r="25" spans="1:4" ht="15" customHeight="1" thickBot="1">
      <c r="A25" s="1010"/>
      <c r="B25" s="1010"/>
      <c r="C25" s="45" t="s">
        <v>547</v>
      </c>
      <c r="D25" s="45" t="s">
        <v>547</v>
      </c>
    </row>
    <row r="26" spans="1:4" ht="15" customHeight="1">
      <c r="A26" s="1008">
        <v>8</v>
      </c>
      <c r="B26" s="1008" t="s">
        <v>548</v>
      </c>
      <c r="C26" s="594" t="s">
        <v>527</v>
      </c>
      <c r="D26" s="594" t="s">
        <v>528</v>
      </c>
    </row>
    <row r="27" spans="1:4" ht="15" customHeight="1" thickBot="1">
      <c r="A27" s="1009"/>
      <c r="B27" s="1009"/>
      <c r="C27" s="595" t="s">
        <v>542</v>
      </c>
      <c r="D27" s="595" t="s">
        <v>542</v>
      </c>
    </row>
    <row r="28" spans="1:4" ht="15" customHeight="1">
      <c r="A28" s="1009"/>
      <c r="B28" s="1009"/>
      <c r="C28" s="34" t="s">
        <v>549</v>
      </c>
      <c r="D28" s="34"/>
    </row>
    <row r="29" spans="1:4" ht="15" customHeight="1">
      <c r="A29" s="1009"/>
      <c r="B29" s="1009"/>
      <c r="C29" s="43" t="s">
        <v>550</v>
      </c>
      <c r="D29" s="43"/>
    </row>
    <row r="30" spans="1:4" ht="15" customHeight="1">
      <c r="A30" s="1009"/>
      <c r="B30" s="1009"/>
      <c r="C30" s="43" t="s">
        <v>551</v>
      </c>
      <c r="D30" s="43" t="s">
        <v>551</v>
      </c>
    </row>
    <row r="31" spans="1:4" ht="15" customHeight="1">
      <c r="A31" s="1009"/>
      <c r="B31" s="1009"/>
      <c r="C31" s="43" t="s">
        <v>552</v>
      </c>
      <c r="D31" s="43" t="s">
        <v>552</v>
      </c>
    </row>
    <row r="32" spans="1:4" ht="15" customHeight="1">
      <c r="A32" s="1009"/>
      <c r="B32" s="1009"/>
      <c r="C32" s="43" t="s">
        <v>553</v>
      </c>
      <c r="D32" s="43" t="s">
        <v>553</v>
      </c>
    </row>
    <row r="33" spans="1:4" ht="15" customHeight="1">
      <c r="A33" s="1009"/>
      <c r="B33" s="1009"/>
      <c r="C33" s="43" t="s">
        <v>554</v>
      </c>
      <c r="D33" s="43"/>
    </row>
    <row r="34" spans="1:4" ht="15" customHeight="1">
      <c r="A34" s="1009"/>
      <c r="B34" s="1009"/>
      <c r="C34" s="43" t="s">
        <v>555</v>
      </c>
      <c r="D34" s="43" t="s">
        <v>555</v>
      </c>
    </row>
    <row r="35" spans="1:4" ht="15" customHeight="1">
      <c r="A35" s="1009"/>
      <c r="B35" s="1009"/>
      <c r="C35" s="43" t="s">
        <v>556</v>
      </c>
      <c r="D35" s="43"/>
    </row>
    <row r="36" spans="1:4" ht="15" customHeight="1">
      <c r="A36" s="1009"/>
      <c r="B36" s="1009"/>
      <c r="C36" s="43" t="s">
        <v>557</v>
      </c>
      <c r="D36" s="43" t="s">
        <v>557</v>
      </c>
    </row>
    <row r="37" spans="1:4" ht="15" customHeight="1" thickBot="1">
      <c r="A37" s="1010"/>
      <c r="B37" s="1010"/>
      <c r="C37" s="45" t="s">
        <v>558</v>
      </c>
      <c r="D37" s="45" t="s">
        <v>558</v>
      </c>
    </row>
    <row r="38" spans="1:4" ht="15" customHeight="1" thickBot="1">
      <c r="A38" s="1008">
        <v>9</v>
      </c>
      <c r="B38" s="1008" t="s">
        <v>559</v>
      </c>
      <c r="C38" s="591" t="s">
        <v>527</v>
      </c>
      <c r="D38" s="591" t="s">
        <v>528</v>
      </c>
    </row>
    <row r="39" spans="1:4" ht="15" customHeight="1">
      <c r="A39" s="1009"/>
      <c r="B39" s="1009"/>
      <c r="C39" s="34" t="s">
        <v>552</v>
      </c>
      <c r="D39" s="34"/>
    </row>
    <row r="40" spans="1:4" ht="15" customHeight="1">
      <c r="A40" s="1009"/>
      <c r="B40" s="1009"/>
      <c r="C40" s="43" t="s">
        <v>560</v>
      </c>
      <c r="D40" s="43" t="s">
        <v>560</v>
      </c>
    </row>
    <row r="41" spans="1:4" ht="15" customHeight="1">
      <c r="A41" s="1009"/>
      <c r="B41" s="1009"/>
      <c r="C41" s="43" t="s">
        <v>561</v>
      </c>
      <c r="D41" s="43"/>
    </row>
    <row r="42" spans="1:4" ht="15" customHeight="1" thickBot="1">
      <c r="A42" s="1010"/>
      <c r="B42" s="1010"/>
      <c r="C42" s="45" t="s">
        <v>562</v>
      </c>
      <c r="D42" s="45"/>
    </row>
    <row r="43" spans="1:4" s="56" customFormat="1" ht="15" customHeight="1" thickBot="1">
      <c r="A43" s="83">
        <v>10</v>
      </c>
      <c r="B43" s="1011" t="s">
        <v>563</v>
      </c>
      <c r="C43" s="1012"/>
      <c r="D43" s="82" t="s">
        <v>564</v>
      </c>
    </row>
    <row r="44" spans="1:4" s="81" customFormat="1" ht="16.5" customHeight="1" thickBot="1">
      <c r="A44" s="1013" t="s">
        <v>565</v>
      </c>
      <c r="B44" s="1014"/>
      <c r="C44" s="1014"/>
      <c r="D44" s="1015"/>
    </row>
    <row r="45" spans="1:4" s="56" customFormat="1" ht="409.5" customHeight="1" thickBot="1">
      <c r="A45" s="83">
        <v>11</v>
      </c>
      <c r="B45" s="1011" t="s">
        <v>566</v>
      </c>
      <c r="C45" s="1012"/>
      <c r="D45" s="599" t="s">
        <v>697</v>
      </c>
    </row>
    <row r="46" spans="1:4" ht="15" customHeight="1" thickBot="1">
      <c r="A46" s="1008">
        <v>12</v>
      </c>
      <c r="B46" s="1008" t="s">
        <v>567</v>
      </c>
      <c r="C46" s="596" t="s">
        <v>527</v>
      </c>
      <c r="D46" s="597" t="s">
        <v>528</v>
      </c>
    </row>
    <row r="47" spans="1:4" ht="15" customHeight="1">
      <c r="A47" s="1009"/>
      <c r="B47" s="1009"/>
      <c r="C47" s="34" t="s">
        <v>568</v>
      </c>
      <c r="D47" s="34"/>
    </row>
    <row r="48" spans="1:4" ht="15" customHeight="1">
      <c r="A48" s="1009"/>
      <c r="B48" s="1009"/>
      <c r="C48" s="43" t="s">
        <v>569</v>
      </c>
      <c r="D48" s="43" t="s">
        <v>569</v>
      </c>
    </row>
    <row r="49" spans="1:4" ht="15" customHeight="1" thickBot="1">
      <c r="A49" s="1010"/>
      <c r="B49" s="1010"/>
      <c r="C49" s="45" t="s">
        <v>570</v>
      </c>
      <c r="D49" s="45"/>
    </row>
    <row r="50" spans="1:4" ht="15" customHeight="1" thickBot="1">
      <c r="A50" s="1008">
        <v>13</v>
      </c>
      <c r="B50" s="1008" t="s">
        <v>571</v>
      </c>
      <c r="C50" s="596" t="s">
        <v>527</v>
      </c>
      <c r="D50" s="597" t="s">
        <v>528</v>
      </c>
    </row>
    <row r="51" spans="1:4" ht="15" customHeight="1">
      <c r="A51" s="1009"/>
      <c r="B51" s="1009"/>
      <c r="C51" s="34" t="s">
        <v>572</v>
      </c>
      <c r="D51" s="34" t="s">
        <v>572</v>
      </c>
    </row>
    <row r="52" spans="1:4" ht="15" customHeight="1">
      <c r="A52" s="1009"/>
      <c r="B52" s="1009"/>
      <c r="C52" s="43" t="s">
        <v>573</v>
      </c>
      <c r="D52" s="43"/>
    </row>
    <row r="53" spans="1:4" ht="15" customHeight="1">
      <c r="A53" s="1009"/>
      <c r="B53" s="1009"/>
      <c r="C53" s="43" t="s">
        <v>574</v>
      </c>
      <c r="D53" s="43"/>
    </row>
    <row r="54" spans="1:4" ht="15" customHeight="1">
      <c r="A54" s="1009"/>
      <c r="B54" s="1009"/>
      <c r="C54" s="43" t="s">
        <v>575</v>
      </c>
      <c r="D54" s="43"/>
    </row>
    <row r="55" spans="1:4" ht="15" customHeight="1">
      <c r="A55" s="1009"/>
      <c r="B55" s="1009"/>
      <c r="C55" s="43" t="s">
        <v>576</v>
      </c>
      <c r="D55" s="43"/>
    </row>
    <row r="56" spans="1:4" ht="15" customHeight="1">
      <c r="A56" s="1009"/>
      <c r="B56" s="1009"/>
      <c r="C56" s="43" t="s">
        <v>577</v>
      </c>
      <c r="D56" s="43"/>
    </row>
    <row r="57" spans="1:4" ht="15" customHeight="1" thickBot="1">
      <c r="A57" s="1010"/>
      <c r="B57" s="1010"/>
      <c r="C57" s="45" t="s">
        <v>578</v>
      </c>
      <c r="D57" s="45"/>
    </row>
    <row r="58" spans="1:4" s="56" customFormat="1" ht="15" customHeight="1" thickBot="1">
      <c r="A58" s="83">
        <v>14</v>
      </c>
      <c r="B58" s="1011" t="s">
        <v>579</v>
      </c>
      <c r="C58" s="1012"/>
      <c r="D58" s="82" t="s">
        <v>580</v>
      </c>
    </row>
    <row r="59" spans="1:4" s="56" customFormat="1" ht="15" customHeight="1" thickBot="1">
      <c r="A59" s="83">
        <v>15</v>
      </c>
      <c r="B59" s="1011" t="s">
        <v>581</v>
      </c>
      <c r="C59" s="1012"/>
      <c r="D59" s="598">
        <v>42370</v>
      </c>
    </row>
    <row r="60" spans="1:4" s="56" customFormat="1" ht="15" customHeight="1" thickBot="1">
      <c r="A60" s="83">
        <v>16</v>
      </c>
      <c r="B60" s="1011" t="s">
        <v>582</v>
      </c>
      <c r="C60" s="1012"/>
      <c r="D60" s="598">
        <v>42735</v>
      </c>
    </row>
    <row r="61" spans="1:4" s="81" customFormat="1" ht="16.5" customHeight="1" thickBot="1">
      <c r="A61" s="1013" t="s">
        <v>583</v>
      </c>
      <c r="B61" s="1014"/>
      <c r="C61" s="1014"/>
      <c r="D61" s="1015"/>
    </row>
    <row r="62" spans="1:4" s="56" customFormat="1" ht="15" customHeight="1" thickBot="1">
      <c r="A62" s="83">
        <v>17</v>
      </c>
      <c r="B62" s="1011" t="s">
        <v>584</v>
      </c>
      <c r="C62" s="1012"/>
      <c r="D62" s="845">
        <f>D63</f>
        <v>12327</v>
      </c>
    </row>
    <row r="63" spans="1:4" s="56" customFormat="1" ht="15" customHeight="1" thickBot="1">
      <c r="A63" s="83">
        <v>18</v>
      </c>
      <c r="B63" s="1011" t="s">
        <v>585</v>
      </c>
      <c r="C63" s="1012"/>
      <c r="D63" s="846">
        <v>12327</v>
      </c>
    </row>
    <row r="64" spans="1:4" s="56" customFormat="1" ht="15" customHeight="1" thickBot="1">
      <c r="A64" s="83">
        <v>19</v>
      </c>
      <c r="B64" s="1011" t="s">
        <v>586</v>
      </c>
      <c r="C64" s="1012"/>
      <c r="D64" s="846">
        <v>0</v>
      </c>
    </row>
    <row r="65" spans="1:4" s="56" customFormat="1" ht="15" customHeight="1" thickBot="1">
      <c r="A65" s="83">
        <v>20</v>
      </c>
      <c r="B65" s="1011" t="s">
        <v>587</v>
      </c>
      <c r="C65" s="1012"/>
      <c r="D65" s="846">
        <v>0</v>
      </c>
    </row>
    <row r="66" spans="1:4" s="56" customFormat="1" ht="15" customHeight="1" thickBot="1">
      <c r="A66" s="83">
        <v>21</v>
      </c>
      <c r="B66" s="1011" t="s">
        <v>698</v>
      </c>
      <c r="C66" s="1012"/>
      <c r="D66" s="846"/>
    </row>
    <row r="67" spans="1:4" s="56" customFormat="1" ht="15" customHeight="1" thickBot="1">
      <c r="A67" s="83">
        <v>22</v>
      </c>
      <c r="B67" s="1011" t="s">
        <v>589</v>
      </c>
      <c r="C67" s="1012"/>
      <c r="D67" s="846">
        <v>0</v>
      </c>
    </row>
    <row r="68" spans="1:4" s="56" customFormat="1" ht="15" customHeight="1" thickBot="1">
      <c r="A68" s="83">
        <v>23</v>
      </c>
      <c r="B68" s="1011" t="s">
        <v>590</v>
      </c>
      <c r="C68" s="1012"/>
      <c r="D68" s="846">
        <v>0</v>
      </c>
    </row>
    <row r="69" spans="1:4" s="56" customFormat="1" ht="15" customHeight="1" thickBot="1">
      <c r="A69" s="83">
        <v>24</v>
      </c>
      <c r="B69" s="1019" t="s">
        <v>591</v>
      </c>
      <c r="C69" s="1020"/>
      <c r="D69" s="846">
        <v>12327</v>
      </c>
    </row>
    <row r="70" spans="1:4" s="56" customFormat="1" ht="15" customHeight="1" thickBot="1">
      <c r="A70" s="83">
        <v>25</v>
      </c>
      <c r="B70" s="1011" t="s">
        <v>592</v>
      </c>
      <c r="C70" s="1012"/>
      <c r="D70" s="846">
        <v>13569</v>
      </c>
    </row>
    <row r="71" spans="1:4" s="56" customFormat="1" ht="15" customHeight="1" thickBot="1">
      <c r="A71" s="83">
        <v>26</v>
      </c>
      <c r="B71" s="1011" t="s">
        <v>658</v>
      </c>
      <c r="C71" s="1012"/>
      <c r="D71" s="846">
        <v>14319</v>
      </c>
    </row>
    <row r="72" spans="1:4" s="80" customFormat="1" ht="16.5" customHeight="1" thickBot="1">
      <c r="A72" s="1021" t="s">
        <v>657</v>
      </c>
      <c r="B72" s="1022"/>
      <c r="C72" s="1022"/>
      <c r="D72" s="1023"/>
    </row>
    <row r="73" spans="1:4" s="56" customFormat="1" ht="28.5" customHeight="1" thickBot="1">
      <c r="A73" s="83">
        <v>27</v>
      </c>
      <c r="B73" s="1011" t="s">
        <v>593</v>
      </c>
      <c r="C73" s="1012"/>
      <c r="D73" s="85" t="s">
        <v>594</v>
      </c>
    </row>
    <row r="74" spans="1:4" s="56" customFormat="1" ht="345" thickBot="1">
      <c r="A74" s="83">
        <v>28</v>
      </c>
      <c r="B74" s="1011" t="s">
        <v>595</v>
      </c>
      <c r="C74" s="1012"/>
      <c r="D74" s="85" t="s">
        <v>699</v>
      </c>
    </row>
    <row r="75" spans="1:4" s="56" customFormat="1" ht="402" customHeight="1" thickBot="1">
      <c r="A75" s="83">
        <v>29</v>
      </c>
      <c r="B75" s="1011" t="s">
        <v>596</v>
      </c>
      <c r="C75" s="1012"/>
      <c r="D75" s="85" t="s">
        <v>700</v>
      </c>
    </row>
    <row r="76" spans="1:4" s="56" customFormat="1" ht="216.75" customHeight="1" thickBot="1">
      <c r="A76" s="83">
        <v>30</v>
      </c>
      <c r="B76" s="1011" t="s">
        <v>597</v>
      </c>
      <c r="C76" s="1012"/>
      <c r="D76" s="85" t="s">
        <v>701</v>
      </c>
    </row>
    <row r="77" spans="1:4" s="81" customFormat="1" ht="16.5" customHeight="1" thickBot="1">
      <c r="A77" s="1013" t="s">
        <v>598</v>
      </c>
      <c r="B77" s="1014"/>
      <c r="C77" s="1014"/>
      <c r="D77" s="1015"/>
    </row>
    <row r="78" spans="1:4" ht="15" customHeight="1" thickBot="1">
      <c r="A78" s="1008">
        <v>31</v>
      </c>
      <c r="B78" s="1008" t="s">
        <v>599</v>
      </c>
      <c r="C78" s="591" t="s">
        <v>527</v>
      </c>
      <c r="D78" s="591" t="s">
        <v>528</v>
      </c>
    </row>
    <row r="79" spans="1:4" ht="15" customHeight="1">
      <c r="A79" s="1009"/>
      <c r="B79" s="1009"/>
      <c r="C79" s="34" t="s">
        <v>600</v>
      </c>
      <c r="D79" s="34"/>
    </row>
    <row r="80" spans="1:4" ht="15" customHeight="1">
      <c r="A80" s="1009"/>
      <c r="B80" s="1009"/>
      <c r="C80" s="43" t="s">
        <v>601</v>
      </c>
      <c r="D80" s="43"/>
    </row>
    <row r="81" spans="1:4" ht="15" customHeight="1">
      <c r="A81" s="1009"/>
      <c r="B81" s="1009"/>
      <c r="C81" s="43" t="s">
        <v>602</v>
      </c>
      <c r="D81" s="43" t="s">
        <v>602</v>
      </c>
    </row>
    <row r="82" spans="1:4" ht="15" customHeight="1">
      <c r="A82" s="1009"/>
      <c r="B82" s="1009"/>
      <c r="C82" s="43" t="s">
        <v>603</v>
      </c>
      <c r="D82" s="43"/>
    </row>
    <row r="83" spans="1:4" ht="15" customHeight="1" thickBot="1">
      <c r="A83" s="1010"/>
      <c r="B83" s="1010"/>
      <c r="C83" s="45" t="s">
        <v>604</v>
      </c>
      <c r="D83" s="45"/>
    </row>
    <row r="84" spans="1:4" ht="15" customHeight="1" thickBot="1">
      <c r="A84" s="1008">
        <v>32</v>
      </c>
      <c r="B84" s="1008" t="s">
        <v>605</v>
      </c>
      <c r="C84" s="591" t="s">
        <v>527</v>
      </c>
      <c r="D84" s="591" t="s">
        <v>528</v>
      </c>
    </row>
    <row r="85" spans="1:4" ht="15" customHeight="1">
      <c r="A85" s="1009"/>
      <c r="B85" s="1009"/>
      <c r="C85" s="34" t="s">
        <v>606</v>
      </c>
      <c r="D85" s="34"/>
    </row>
    <row r="86" spans="1:4" ht="15" customHeight="1">
      <c r="A86" s="1009"/>
      <c r="B86" s="1009"/>
      <c r="C86" s="43" t="s">
        <v>607</v>
      </c>
      <c r="D86" s="43" t="s">
        <v>607</v>
      </c>
    </row>
    <row r="87" spans="1:4" ht="15" customHeight="1">
      <c r="A87" s="1009"/>
      <c r="B87" s="1009"/>
      <c r="C87" s="43" t="s">
        <v>608</v>
      </c>
      <c r="D87" s="43"/>
    </row>
    <row r="88" spans="1:4" ht="15" customHeight="1">
      <c r="A88" s="1009"/>
      <c r="B88" s="1009"/>
      <c r="C88" s="43" t="s">
        <v>609</v>
      </c>
      <c r="D88" s="43"/>
    </row>
    <row r="89" spans="1:4" ht="15" customHeight="1">
      <c r="A89" s="1009"/>
      <c r="B89" s="1009"/>
      <c r="C89" s="43" t="s">
        <v>610</v>
      </c>
      <c r="D89" s="43"/>
    </row>
    <row r="90" spans="1:4" ht="15" customHeight="1">
      <c r="A90" s="1009"/>
      <c r="B90" s="1009"/>
      <c r="C90" s="43" t="s">
        <v>611</v>
      </c>
      <c r="D90" s="43"/>
    </row>
    <row r="91" spans="1:4" ht="15" customHeight="1">
      <c r="A91" s="1009"/>
      <c r="B91" s="1009"/>
      <c r="C91" s="43" t="s">
        <v>612</v>
      </c>
      <c r="D91" s="43"/>
    </row>
    <row r="92" spans="1:4" ht="15" customHeight="1">
      <c r="A92" s="1009"/>
      <c r="B92" s="1009"/>
      <c r="C92" s="43" t="s">
        <v>613</v>
      </c>
      <c r="D92" s="43"/>
    </row>
    <row r="93" spans="1:4" ht="15" customHeight="1">
      <c r="A93" s="1009"/>
      <c r="B93" s="1009"/>
      <c r="C93" s="43" t="s">
        <v>614</v>
      </c>
      <c r="D93" s="43"/>
    </row>
    <row r="94" spans="1:4" ht="15" customHeight="1">
      <c r="A94" s="1009"/>
      <c r="B94" s="1009"/>
      <c r="C94" s="43" t="s">
        <v>615</v>
      </c>
      <c r="D94" s="43"/>
    </row>
    <row r="95" spans="1:4" ht="15" customHeight="1">
      <c r="A95" s="1009"/>
      <c r="B95" s="1009"/>
      <c r="C95" s="43" t="s">
        <v>616</v>
      </c>
      <c r="D95" s="43"/>
    </row>
    <row r="96" spans="1:4" ht="15" customHeight="1" thickBot="1">
      <c r="A96" s="1010"/>
      <c r="B96" s="1010"/>
      <c r="C96" s="45" t="s">
        <v>617</v>
      </c>
      <c r="D96" s="45"/>
    </row>
    <row r="97" spans="1:4" ht="15" customHeight="1" thickBot="1">
      <c r="A97" s="1008">
        <v>33</v>
      </c>
      <c r="B97" s="1008" t="s">
        <v>618</v>
      </c>
      <c r="C97" s="596" t="s">
        <v>527</v>
      </c>
      <c r="D97" s="596" t="s">
        <v>528</v>
      </c>
    </row>
    <row r="98" spans="1:4" ht="15" customHeight="1">
      <c r="A98" s="1009"/>
      <c r="B98" s="1009"/>
      <c r="C98" s="34" t="s">
        <v>619</v>
      </c>
      <c r="D98" s="34"/>
    </row>
    <row r="99" spans="1:4" ht="15" customHeight="1">
      <c r="A99" s="1009"/>
      <c r="B99" s="1009"/>
      <c r="C99" s="43" t="s">
        <v>620</v>
      </c>
      <c r="D99" s="43"/>
    </row>
    <row r="100" spans="1:4" ht="15" customHeight="1">
      <c r="A100" s="1009"/>
      <c r="B100" s="1009"/>
      <c r="C100" s="43" t="s">
        <v>621</v>
      </c>
      <c r="D100" s="43"/>
    </row>
    <row r="101" spans="1:4" ht="15" customHeight="1">
      <c r="A101" s="1009"/>
      <c r="B101" s="1009"/>
      <c r="C101" s="43" t="s">
        <v>622</v>
      </c>
      <c r="D101" s="43"/>
    </row>
    <row r="102" spans="1:4" ht="15" customHeight="1">
      <c r="A102" s="1009"/>
      <c r="B102" s="1009"/>
      <c r="C102" s="43" t="s">
        <v>623</v>
      </c>
      <c r="D102" s="43"/>
    </row>
    <row r="103" spans="1:4" ht="15" customHeight="1">
      <c r="A103" s="1009"/>
      <c r="B103" s="1009"/>
      <c r="C103" s="43" t="s">
        <v>624</v>
      </c>
      <c r="D103" s="43"/>
    </row>
    <row r="104" spans="1:4" ht="15" customHeight="1">
      <c r="A104" s="1009"/>
      <c r="B104" s="1009"/>
      <c r="C104" s="43" t="s">
        <v>625</v>
      </c>
      <c r="D104" s="43"/>
    </row>
    <row r="105" spans="1:4" ht="15" customHeight="1">
      <c r="A105" s="1009"/>
      <c r="B105" s="1009"/>
      <c r="C105" s="43" t="s">
        <v>626</v>
      </c>
      <c r="D105" s="43"/>
    </row>
    <row r="106" spans="1:4" ht="15" customHeight="1">
      <c r="A106" s="1009"/>
      <c r="B106" s="1009"/>
      <c r="C106" s="43" t="s">
        <v>627</v>
      </c>
      <c r="D106" s="43"/>
    </row>
    <row r="107" spans="1:4" ht="15" customHeight="1">
      <c r="A107" s="1009"/>
      <c r="B107" s="1009"/>
      <c r="C107" s="43" t="s">
        <v>628</v>
      </c>
      <c r="D107" s="43"/>
    </row>
    <row r="108" spans="1:4" ht="15" customHeight="1">
      <c r="A108" s="1009"/>
      <c r="B108" s="1009"/>
      <c r="C108" s="43" t="s">
        <v>629</v>
      </c>
      <c r="D108" s="43"/>
    </row>
    <row r="109" spans="1:4" ht="15" customHeight="1">
      <c r="A109" s="1009"/>
      <c r="B109" s="1009"/>
      <c r="C109" s="43" t="s">
        <v>630</v>
      </c>
      <c r="D109" s="43"/>
    </row>
    <row r="110" spans="1:4" ht="15" customHeight="1" thickBot="1">
      <c r="A110" s="1010"/>
      <c r="B110" s="1010"/>
      <c r="C110" s="45" t="s">
        <v>631</v>
      </c>
      <c r="D110" s="45"/>
    </row>
    <row r="111" spans="1:4" s="56" customFormat="1" ht="33" customHeight="1" thickBot="1">
      <c r="A111" s="83">
        <v>34</v>
      </c>
      <c r="B111" s="1011" t="s">
        <v>632</v>
      </c>
      <c r="C111" s="1012"/>
      <c r="D111" s="82" t="s">
        <v>633</v>
      </c>
    </row>
    <row r="112" spans="1:4" s="56" customFormat="1" ht="15" customHeight="1" thickBot="1">
      <c r="A112" s="83">
        <v>35</v>
      </c>
      <c r="B112" s="1011" t="s">
        <v>634</v>
      </c>
      <c r="C112" s="1012"/>
      <c r="D112" s="847">
        <v>36000</v>
      </c>
    </row>
    <row r="113" spans="1:4" s="56" customFormat="1" ht="15" customHeight="1" thickBot="1">
      <c r="A113" s="83">
        <v>36</v>
      </c>
      <c r="B113" s="1011" t="s">
        <v>635</v>
      </c>
      <c r="C113" s="1012"/>
      <c r="D113" s="82" t="s">
        <v>636</v>
      </c>
    </row>
    <row r="114" ht="12.75" customHeight="1"/>
    <row r="115" ht="12.75" customHeight="1"/>
    <row r="116" spans="1:4" ht="34.5" customHeight="1">
      <c r="A116" s="1024" t="s">
        <v>637</v>
      </c>
      <c r="B116" s="1024"/>
      <c r="C116" s="1024"/>
      <c r="D116" s="1024"/>
    </row>
    <row r="119" spans="1:4" ht="15.75">
      <c r="A119" s="1016" t="s">
        <v>520</v>
      </c>
      <c r="B119" s="1016"/>
      <c r="C119" s="1016"/>
      <c r="D119" s="1016"/>
    </row>
    <row r="120" ht="13.5" thickBot="1"/>
    <row r="121" spans="1:4" ht="15.75" thickBot="1">
      <c r="A121" s="586" t="s">
        <v>521</v>
      </c>
      <c r="B121" s="1017" t="s">
        <v>522</v>
      </c>
      <c r="C121" s="1018"/>
      <c r="D121" s="586" t="s">
        <v>523</v>
      </c>
    </row>
    <row r="122" spans="1:4" ht="15.75" thickBot="1">
      <c r="A122" s="1013" t="s">
        <v>524</v>
      </c>
      <c r="B122" s="1014"/>
      <c r="C122" s="1014"/>
      <c r="D122" s="1015"/>
    </row>
    <row r="123" spans="1:4" ht="13.5" thickBot="1">
      <c r="A123" s="83">
        <v>1</v>
      </c>
      <c r="B123" s="1011" t="s">
        <v>525</v>
      </c>
      <c r="C123" s="1012"/>
      <c r="D123" s="590" t="s">
        <v>640</v>
      </c>
    </row>
    <row r="124" spans="1:4" ht="13.5" thickBot="1">
      <c r="A124" s="1008">
        <v>2</v>
      </c>
      <c r="B124" s="1008" t="s">
        <v>526</v>
      </c>
      <c r="C124" s="591" t="s">
        <v>527</v>
      </c>
      <c r="D124" s="591" t="s">
        <v>528</v>
      </c>
    </row>
    <row r="125" spans="1:4" ht="12.75">
      <c r="A125" s="1009"/>
      <c r="B125" s="1009"/>
      <c r="C125" s="40" t="s">
        <v>529</v>
      </c>
      <c r="D125" s="40" t="s">
        <v>529</v>
      </c>
    </row>
    <row r="126" spans="1:4" ht="12.75">
      <c r="A126" s="1009"/>
      <c r="B126" s="1009"/>
      <c r="C126" s="43" t="s">
        <v>530</v>
      </c>
      <c r="D126" s="43"/>
    </row>
    <row r="127" spans="1:4" ht="12.75">
      <c r="A127" s="1009"/>
      <c r="B127" s="1009"/>
      <c r="C127" s="43" t="s">
        <v>531</v>
      </c>
      <c r="D127" s="43"/>
    </row>
    <row r="128" spans="1:4" ht="12.75">
      <c r="A128" s="1009"/>
      <c r="B128" s="1009"/>
      <c r="C128" s="43" t="s">
        <v>532</v>
      </c>
      <c r="D128" s="43"/>
    </row>
    <row r="129" spans="1:4" ht="12.75">
      <c r="A129" s="1009"/>
      <c r="B129" s="1009"/>
      <c r="C129" s="43" t="s">
        <v>533</v>
      </c>
      <c r="D129" s="43"/>
    </row>
    <row r="130" spans="1:4" ht="13.5" thickBot="1">
      <c r="A130" s="1010"/>
      <c r="B130" s="1010"/>
      <c r="C130" s="45" t="s">
        <v>534</v>
      </c>
      <c r="D130" s="45"/>
    </row>
    <row r="131" spans="1:4" ht="13.5" thickBot="1">
      <c r="A131" s="83">
        <v>3</v>
      </c>
      <c r="B131" s="1011" t="s">
        <v>535</v>
      </c>
      <c r="C131" s="1012"/>
      <c r="D131" s="82" t="s">
        <v>536</v>
      </c>
    </row>
    <row r="132" spans="1:4" ht="13.5" thickBot="1">
      <c r="A132" s="83">
        <v>4</v>
      </c>
      <c r="B132" s="1011" t="s">
        <v>537</v>
      </c>
      <c r="C132" s="1012"/>
      <c r="D132" s="82" t="s">
        <v>25</v>
      </c>
    </row>
    <row r="133" spans="1:4" ht="13.5" thickBot="1">
      <c r="A133" s="1008">
        <v>5</v>
      </c>
      <c r="B133" s="1008" t="s">
        <v>538</v>
      </c>
      <c r="C133" s="591" t="s">
        <v>527</v>
      </c>
      <c r="D133" s="591" t="s">
        <v>527</v>
      </c>
    </row>
    <row r="134" spans="1:4" ht="12.75">
      <c r="A134" s="1009"/>
      <c r="B134" s="1009"/>
      <c r="C134" s="40" t="s">
        <v>539</v>
      </c>
      <c r="D134" s="40"/>
    </row>
    <row r="135" spans="1:4" ht="13.5" thickBot="1">
      <c r="A135" s="1010"/>
      <c r="B135" s="1010"/>
      <c r="C135" s="45" t="s">
        <v>8</v>
      </c>
      <c r="D135" s="45" t="s">
        <v>8</v>
      </c>
    </row>
    <row r="136" spans="1:4" ht="13.5" thickBot="1">
      <c r="A136" s="83">
        <v>6</v>
      </c>
      <c r="B136" s="1011" t="s">
        <v>540</v>
      </c>
      <c r="C136" s="1012"/>
      <c r="D136" s="82"/>
    </row>
    <row r="137" spans="1:4" ht="12.75">
      <c r="A137" s="1008">
        <v>7</v>
      </c>
      <c r="B137" s="1008" t="s">
        <v>541</v>
      </c>
      <c r="C137" s="592" t="s">
        <v>527</v>
      </c>
      <c r="D137" s="592" t="s">
        <v>528</v>
      </c>
    </row>
    <row r="138" spans="1:4" ht="13.5" thickBot="1">
      <c r="A138" s="1009"/>
      <c r="B138" s="1009"/>
      <c r="C138" s="593" t="s">
        <v>542</v>
      </c>
      <c r="D138" s="593" t="s">
        <v>542</v>
      </c>
    </row>
    <row r="139" spans="1:4" ht="12.75">
      <c r="A139" s="1009"/>
      <c r="B139" s="1009"/>
      <c r="C139" s="34" t="s">
        <v>543</v>
      </c>
      <c r="D139" s="34" t="s">
        <v>543</v>
      </c>
    </row>
    <row r="140" spans="1:4" ht="12.75">
      <c r="A140" s="1009"/>
      <c r="B140" s="1009"/>
      <c r="C140" s="43" t="s">
        <v>544</v>
      </c>
      <c r="D140" s="43" t="s">
        <v>544</v>
      </c>
    </row>
    <row r="141" spans="1:4" ht="12.75">
      <c r="A141" s="1009"/>
      <c r="B141" s="1009"/>
      <c r="C141" s="43" t="s">
        <v>545</v>
      </c>
      <c r="D141" s="43" t="s">
        <v>545</v>
      </c>
    </row>
    <row r="142" spans="1:4" ht="12.75">
      <c r="A142" s="1009"/>
      <c r="B142" s="1009"/>
      <c r="C142" s="43" t="s">
        <v>546</v>
      </c>
      <c r="D142" s="43" t="s">
        <v>546</v>
      </c>
    </row>
    <row r="143" spans="1:4" ht="13.5" thickBot="1">
      <c r="A143" s="1010"/>
      <c r="B143" s="1010"/>
      <c r="C143" s="45" t="s">
        <v>547</v>
      </c>
      <c r="D143" s="45" t="s">
        <v>547</v>
      </c>
    </row>
    <row r="144" spans="1:4" ht="12.75">
      <c r="A144" s="1008">
        <v>8</v>
      </c>
      <c r="B144" s="1008" t="s">
        <v>548</v>
      </c>
      <c r="C144" s="594" t="s">
        <v>527</v>
      </c>
      <c r="D144" s="594"/>
    </row>
    <row r="145" spans="1:4" ht="13.5" thickBot="1">
      <c r="A145" s="1009"/>
      <c r="B145" s="1009"/>
      <c r="C145" s="595" t="s">
        <v>542</v>
      </c>
      <c r="D145" s="595" t="s">
        <v>542</v>
      </c>
    </row>
    <row r="146" spans="1:4" ht="12.75">
      <c r="A146" s="1009"/>
      <c r="B146" s="1009"/>
      <c r="C146" s="34" t="s">
        <v>549</v>
      </c>
      <c r="D146" s="34"/>
    </row>
    <row r="147" spans="1:4" ht="12.75">
      <c r="A147" s="1009"/>
      <c r="B147" s="1009"/>
      <c r="C147" s="43" t="s">
        <v>550</v>
      </c>
      <c r="D147" s="43"/>
    </row>
    <row r="148" spans="1:4" ht="12.75">
      <c r="A148" s="1009"/>
      <c r="B148" s="1009"/>
      <c r="C148" s="43" t="s">
        <v>551</v>
      </c>
      <c r="D148" s="43" t="s">
        <v>551</v>
      </c>
    </row>
    <row r="149" spans="1:4" ht="12.75">
      <c r="A149" s="1009"/>
      <c r="B149" s="1009"/>
      <c r="C149" s="43" t="s">
        <v>552</v>
      </c>
      <c r="D149" s="43" t="s">
        <v>552</v>
      </c>
    </row>
    <row r="150" spans="1:4" ht="12.75">
      <c r="A150" s="1009"/>
      <c r="B150" s="1009"/>
      <c r="C150" s="43" t="s">
        <v>553</v>
      </c>
      <c r="D150" s="43" t="s">
        <v>553</v>
      </c>
    </row>
    <row r="151" spans="1:4" ht="12.75">
      <c r="A151" s="1009"/>
      <c r="B151" s="1009"/>
      <c r="C151" s="43" t="s">
        <v>554</v>
      </c>
      <c r="D151" s="43"/>
    </row>
    <row r="152" spans="1:4" ht="12.75">
      <c r="A152" s="1009"/>
      <c r="B152" s="1009"/>
      <c r="C152" s="43" t="s">
        <v>555</v>
      </c>
      <c r="D152" s="43" t="s">
        <v>555</v>
      </c>
    </row>
    <row r="153" spans="1:4" ht="12.75">
      <c r="A153" s="1009"/>
      <c r="B153" s="1009"/>
      <c r="C153" s="43" t="s">
        <v>556</v>
      </c>
      <c r="D153" s="43"/>
    </row>
    <row r="154" spans="1:4" ht="12.75">
      <c r="A154" s="1009"/>
      <c r="B154" s="1009"/>
      <c r="C154" s="43" t="s">
        <v>557</v>
      </c>
      <c r="D154" s="43" t="s">
        <v>557</v>
      </c>
    </row>
    <row r="155" spans="1:4" ht="13.5" thickBot="1">
      <c r="A155" s="1010"/>
      <c r="B155" s="1010"/>
      <c r="C155" s="45" t="s">
        <v>558</v>
      </c>
      <c r="D155" s="45" t="s">
        <v>558</v>
      </c>
    </row>
    <row r="156" spans="1:4" ht="13.5" thickBot="1">
      <c r="A156" s="1008">
        <v>9</v>
      </c>
      <c r="B156" s="1008" t="s">
        <v>559</v>
      </c>
      <c r="C156" s="591" t="s">
        <v>527</v>
      </c>
      <c r="D156" s="591" t="s">
        <v>528</v>
      </c>
    </row>
    <row r="157" spans="1:4" ht="12.75">
      <c r="A157" s="1009"/>
      <c r="B157" s="1009"/>
      <c r="C157" s="34" t="s">
        <v>552</v>
      </c>
      <c r="D157" s="34"/>
    </row>
    <row r="158" spans="1:4" ht="12.75">
      <c r="A158" s="1009"/>
      <c r="B158" s="1009"/>
      <c r="C158" s="43" t="s">
        <v>560</v>
      </c>
      <c r="D158" s="43" t="s">
        <v>560</v>
      </c>
    </row>
    <row r="159" spans="1:4" ht="12.75">
      <c r="A159" s="1009"/>
      <c r="B159" s="1009"/>
      <c r="C159" s="43" t="s">
        <v>561</v>
      </c>
      <c r="D159" s="43"/>
    </row>
    <row r="160" spans="1:4" ht="13.5" thickBot="1">
      <c r="A160" s="1010"/>
      <c r="B160" s="1010"/>
      <c r="C160" s="45" t="s">
        <v>562</v>
      </c>
      <c r="D160" s="45"/>
    </row>
    <row r="161" spans="1:4" ht="13.5" thickBot="1">
      <c r="A161" s="83">
        <v>10</v>
      </c>
      <c r="B161" s="1011" t="s">
        <v>563</v>
      </c>
      <c r="C161" s="1012"/>
      <c r="D161" s="82" t="s">
        <v>564</v>
      </c>
    </row>
    <row r="162" spans="1:4" ht="15.75" thickBot="1">
      <c r="A162" s="1013" t="s">
        <v>565</v>
      </c>
      <c r="B162" s="1014"/>
      <c r="C162" s="1014"/>
      <c r="D162" s="1015"/>
    </row>
    <row r="163" spans="1:5" ht="150.75" thickBot="1">
      <c r="A163" s="83">
        <v>11</v>
      </c>
      <c r="B163" s="1011" t="s">
        <v>566</v>
      </c>
      <c r="C163" s="1012"/>
      <c r="D163" s="944" t="s">
        <v>718</v>
      </c>
      <c r="E163" s="609"/>
    </row>
    <row r="164" spans="1:4" ht="13.5" thickBot="1">
      <c r="A164" s="1008">
        <v>12</v>
      </c>
      <c r="B164" s="1008" t="s">
        <v>567</v>
      </c>
      <c r="C164" s="596" t="s">
        <v>527</v>
      </c>
      <c r="D164" s="597" t="s">
        <v>528</v>
      </c>
    </row>
    <row r="165" spans="1:4" ht="12.75">
      <c r="A165" s="1009"/>
      <c r="B165" s="1009"/>
      <c r="C165" s="34" t="s">
        <v>568</v>
      </c>
      <c r="D165" s="34"/>
    </row>
    <row r="166" spans="1:4" ht="12.75">
      <c r="A166" s="1009"/>
      <c r="B166" s="1009"/>
      <c r="C166" s="43" t="s">
        <v>569</v>
      </c>
      <c r="D166" s="43" t="s">
        <v>569</v>
      </c>
    </row>
    <row r="167" spans="1:4" ht="13.5" thickBot="1">
      <c r="A167" s="1010"/>
      <c r="B167" s="1010"/>
      <c r="C167" s="45" t="s">
        <v>570</v>
      </c>
      <c r="D167" s="45"/>
    </row>
    <row r="168" spans="1:4" ht="13.5" thickBot="1">
      <c r="A168" s="1008">
        <v>13</v>
      </c>
      <c r="B168" s="1008" t="s">
        <v>571</v>
      </c>
      <c r="C168" s="596" t="s">
        <v>527</v>
      </c>
      <c r="D168" s="597" t="s">
        <v>528</v>
      </c>
    </row>
    <row r="169" spans="1:4" ht="12.75">
      <c r="A169" s="1009"/>
      <c r="B169" s="1009"/>
      <c r="C169" s="34" t="s">
        <v>572</v>
      </c>
      <c r="D169" s="34" t="s">
        <v>572</v>
      </c>
    </row>
    <row r="170" spans="1:4" ht="12.75">
      <c r="A170" s="1009"/>
      <c r="B170" s="1009"/>
      <c r="C170" s="43" t="s">
        <v>573</v>
      </c>
      <c r="D170" s="43"/>
    </row>
    <row r="171" spans="1:4" ht="12.75">
      <c r="A171" s="1009"/>
      <c r="B171" s="1009"/>
      <c r="C171" s="43" t="s">
        <v>574</v>
      </c>
      <c r="D171" s="43"/>
    </row>
    <row r="172" spans="1:4" ht="12.75">
      <c r="A172" s="1009"/>
      <c r="B172" s="1009"/>
      <c r="C172" s="43" t="s">
        <v>575</v>
      </c>
      <c r="D172" s="43"/>
    </row>
    <row r="173" spans="1:4" ht="12.75">
      <c r="A173" s="1009"/>
      <c r="B173" s="1009"/>
      <c r="C173" s="43" t="s">
        <v>576</v>
      </c>
      <c r="D173" s="43"/>
    </row>
    <row r="174" spans="1:4" ht="12.75">
      <c r="A174" s="1009"/>
      <c r="B174" s="1009"/>
      <c r="C174" s="43" t="s">
        <v>577</v>
      </c>
      <c r="D174" s="43"/>
    </row>
    <row r="175" spans="1:4" ht="13.5" thickBot="1">
      <c r="A175" s="1010"/>
      <c r="B175" s="1010"/>
      <c r="C175" s="45" t="s">
        <v>578</v>
      </c>
      <c r="D175" s="45"/>
    </row>
    <row r="176" spans="1:4" ht="13.5" thickBot="1">
      <c r="A176" s="83">
        <v>14</v>
      </c>
      <c r="B176" s="1011" t="s">
        <v>579</v>
      </c>
      <c r="C176" s="1012"/>
      <c r="D176" s="82" t="s">
        <v>719</v>
      </c>
    </row>
    <row r="177" spans="1:4" ht="13.5" thickBot="1">
      <c r="A177" s="83">
        <v>15</v>
      </c>
      <c r="B177" s="1011" t="s">
        <v>581</v>
      </c>
      <c r="C177" s="1012"/>
      <c r="D177" s="598">
        <v>40909</v>
      </c>
    </row>
    <row r="178" spans="1:4" ht="13.5" thickBot="1">
      <c r="A178" s="83">
        <v>16</v>
      </c>
      <c r="B178" s="1011" t="s">
        <v>582</v>
      </c>
      <c r="C178" s="1012"/>
      <c r="D178" s="598">
        <v>43465</v>
      </c>
    </row>
    <row r="179" spans="1:4" ht="15.75" thickBot="1">
      <c r="A179" s="1013" t="s">
        <v>583</v>
      </c>
      <c r="B179" s="1014"/>
      <c r="C179" s="1014"/>
      <c r="D179" s="1015"/>
    </row>
    <row r="180" spans="1:4" ht="16.5" thickBot="1">
      <c r="A180" s="83">
        <v>17</v>
      </c>
      <c r="B180" s="1011" t="s">
        <v>584</v>
      </c>
      <c r="C180" s="1012"/>
      <c r="D180" s="945">
        <f>D181</f>
        <v>5510</v>
      </c>
    </row>
    <row r="181" spans="1:4" ht="16.5" thickBot="1">
      <c r="A181" s="83">
        <v>18</v>
      </c>
      <c r="B181" s="1011" t="s">
        <v>585</v>
      </c>
      <c r="C181" s="1012"/>
      <c r="D181" s="945">
        <f>D186+D187+D188+D189</f>
        <v>5510</v>
      </c>
    </row>
    <row r="182" spans="1:4" ht="15" thickBot="1">
      <c r="A182" s="83">
        <v>19</v>
      </c>
      <c r="B182" s="1011" t="s">
        <v>586</v>
      </c>
      <c r="C182" s="1012"/>
      <c r="D182" s="846">
        <v>0</v>
      </c>
    </row>
    <row r="183" spans="1:4" ht="15" thickBot="1">
      <c r="A183" s="83">
        <v>20</v>
      </c>
      <c r="B183" s="1011" t="s">
        <v>587</v>
      </c>
      <c r="C183" s="1012"/>
      <c r="D183" s="846">
        <v>0</v>
      </c>
    </row>
    <row r="184" spans="1:4" ht="15" thickBot="1">
      <c r="A184" s="83">
        <v>21</v>
      </c>
      <c r="B184" s="1011" t="s">
        <v>588</v>
      </c>
      <c r="C184" s="1012"/>
      <c r="D184" s="846">
        <v>0</v>
      </c>
    </row>
    <row r="185" spans="1:4" ht="15" thickBot="1">
      <c r="A185" s="83">
        <v>22</v>
      </c>
      <c r="B185" s="1011" t="s">
        <v>589</v>
      </c>
      <c r="C185" s="1012"/>
      <c r="D185" s="846">
        <v>0</v>
      </c>
    </row>
    <row r="186" spans="1:4" ht="16.5" thickBot="1">
      <c r="A186" s="83">
        <v>23</v>
      </c>
      <c r="B186" s="1011" t="s">
        <v>590</v>
      </c>
      <c r="C186" s="1012"/>
      <c r="D186" s="946">
        <v>2000</v>
      </c>
    </row>
    <row r="187" spans="1:4" ht="16.5" thickBot="1">
      <c r="A187" s="83">
        <v>24</v>
      </c>
      <c r="B187" s="1019" t="s">
        <v>591</v>
      </c>
      <c r="C187" s="1020"/>
      <c r="D187" s="945">
        <v>1010</v>
      </c>
    </row>
    <row r="188" spans="1:4" ht="16.5" thickBot="1">
      <c r="A188" s="83">
        <v>25</v>
      </c>
      <c r="B188" s="1011" t="s">
        <v>592</v>
      </c>
      <c r="C188" s="1012"/>
      <c r="D188" s="945">
        <v>1170</v>
      </c>
    </row>
    <row r="189" spans="1:4" ht="16.5" thickBot="1">
      <c r="A189" s="83">
        <v>26</v>
      </c>
      <c r="B189" s="1011" t="s">
        <v>658</v>
      </c>
      <c r="C189" s="1012"/>
      <c r="D189" s="945">
        <v>1330</v>
      </c>
    </row>
    <row r="190" spans="1:4" ht="13.5" thickBot="1">
      <c r="A190" s="1021" t="s">
        <v>657</v>
      </c>
      <c r="B190" s="1022"/>
      <c r="C190" s="1022"/>
      <c r="D190" s="1023"/>
    </row>
    <row r="191" spans="1:4" ht="13.5" thickBot="1">
      <c r="A191" s="83">
        <v>27</v>
      </c>
      <c r="B191" s="1011" t="s">
        <v>593</v>
      </c>
      <c r="C191" s="1012"/>
      <c r="D191" s="85" t="s">
        <v>594</v>
      </c>
    </row>
    <row r="192" spans="1:4" ht="13.5" thickBot="1">
      <c r="A192" s="83">
        <v>28</v>
      </c>
      <c r="B192" s="1011" t="s">
        <v>595</v>
      </c>
      <c r="C192" s="1012"/>
      <c r="D192" s="947" t="s">
        <v>720</v>
      </c>
    </row>
    <row r="193" spans="1:4" ht="60.75" thickBot="1">
      <c r="A193" s="83">
        <v>29</v>
      </c>
      <c r="B193" s="1011" t="s">
        <v>596</v>
      </c>
      <c r="C193" s="1012"/>
      <c r="D193" s="948" t="s">
        <v>721</v>
      </c>
    </row>
    <row r="194" spans="1:4" ht="30.75" thickBot="1">
      <c r="A194" s="83">
        <v>30</v>
      </c>
      <c r="B194" s="1011" t="s">
        <v>597</v>
      </c>
      <c r="C194" s="1012"/>
      <c r="D194" s="948" t="s">
        <v>722</v>
      </c>
    </row>
    <row r="195" spans="1:4" ht="15.75" thickBot="1">
      <c r="A195" s="1013" t="s">
        <v>598</v>
      </c>
      <c r="B195" s="1014"/>
      <c r="C195" s="1014"/>
      <c r="D195" s="1015"/>
    </row>
    <row r="196" spans="1:4" ht="13.5" thickBot="1">
      <c r="A196" s="1008">
        <v>31</v>
      </c>
      <c r="B196" s="1008" t="s">
        <v>599</v>
      </c>
      <c r="C196" s="591" t="s">
        <v>527</v>
      </c>
      <c r="D196" s="591" t="s">
        <v>528</v>
      </c>
    </row>
    <row r="197" spans="1:4" ht="12.75">
      <c r="A197" s="1009"/>
      <c r="B197" s="1009"/>
      <c r="C197" s="34" t="s">
        <v>600</v>
      </c>
      <c r="D197" s="34"/>
    </row>
    <row r="198" spans="1:4" ht="12.75">
      <c r="A198" s="1009"/>
      <c r="B198" s="1009"/>
      <c r="C198" s="43" t="s">
        <v>601</v>
      </c>
      <c r="D198" s="43"/>
    </row>
    <row r="199" spans="1:4" ht="12.75">
      <c r="A199" s="1009"/>
      <c r="B199" s="1009"/>
      <c r="C199" s="43" t="s">
        <v>602</v>
      </c>
      <c r="D199" s="43" t="s">
        <v>602</v>
      </c>
    </row>
    <row r="200" spans="1:4" ht="12.75">
      <c r="A200" s="1009"/>
      <c r="B200" s="1009"/>
      <c r="C200" s="43" t="s">
        <v>603</v>
      </c>
      <c r="D200" s="43"/>
    </row>
    <row r="201" spans="1:4" ht="13.5" thickBot="1">
      <c r="A201" s="1010"/>
      <c r="B201" s="1010"/>
      <c r="C201" s="45" t="s">
        <v>604</v>
      </c>
      <c r="D201" s="45"/>
    </row>
    <row r="202" spans="1:4" ht="13.5" thickBot="1">
      <c r="A202" s="1008">
        <v>32</v>
      </c>
      <c r="B202" s="1008" t="s">
        <v>605</v>
      </c>
      <c r="C202" s="591" t="s">
        <v>527</v>
      </c>
      <c r="D202" s="591" t="s">
        <v>528</v>
      </c>
    </row>
    <row r="203" spans="1:4" ht="12.75">
      <c r="A203" s="1009"/>
      <c r="B203" s="1009"/>
      <c r="C203" s="34" t="s">
        <v>606</v>
      </c>
      <c r="D203" s="34"/>
    </row>
    <row r="204" spans="1:4" ht="12.75">
      <c r="A204" s="1009"/>
      <c r="B204" s="1009"/>
      <c r="C204" s="43" t="s">
        <v>607</v>
      </c>
      <c r="D204" s="43"/>
    </row>
    <row r="205" spans="1:4" ht="12.75">
      <c r="A205" s="1009"/>
      <c r="B205" s="1009"/>
      <c r="C205" s="43" t="s">
        <v>608</v>
      </c>
      <c r="D205" s="43"/>
    </row>
    <row r="206" spans="1:4" ht="12.75">
      <c r="A206" s="1009"/>
      <c r="B206" s="1009"/>
      <c r="C206" s="43" t="s">
        <v>609</v>
      </c>
      <c r="D206" s="43"/>
    </row>
    <row r="207" spans="1:4" ht="12.75">
      <c r="A207" s="1009"/>
      <c r="B207" s="1009"/>
      <c r="C207" s="43" t="s">
        <v>610</v>
      </c>
      <c r="D207" s="43"/>
    </row>
    <row r="208" spans="1:4" ht="12.75">
      <c r="A208" s="1009"/>
      <c r="B208" s="1009"/>
      <c r="C208" s="43" t="s">
        <v>611</v>
      </c>
      <c r="D208" s="43"/>
    </row>
    <row r="209" spans="1:4" ht="12.75">
      <c r="A209" s="1009"/>
      <c r="B209" s="1009"/>
      <c r="C209" s="43" t="s">
        <v>612</v>
      </c>
      <c r="D209" s="43" t="s">
        <v>723</v>
      </c>
    </row>
    <row r="210" spans="1:4" ht="12.75">
      <c r="A210" s="1009"/>
      <c r="B210" s="1009"/>
      <c r="C210" s="43" t="s">
        <v>613</v>
      </c>
      <c r="D210" s="43"/>
    </row>
    <row r="211" spans="1:4" ht="12.75">
      <c r="A211" s="1009"/>
      <c r="B211" s="1009"/>
      <c r="C211" s="43" t="s">
        <v>614</v>
      </c>
      <c r="D211" s="43"/>
    </row>
    <row r="212" spans="1:4" ht="12.75">
      <c r="A212" s="1009"/>
      <c r="B212" s="1009"/>
      <c r="C212" s="43" t="s">
        <v>615</v>
      </c>
      <c r="D212" s="43"/>
    </row>
    <row r="213" spans="1:4" ht="12.75">
      <c r="A213" s="1009"/>
      <c r="B213" s="1009"/>
      <c r="C213" s="43" t="s">
        <v>616</v>
      </c>
      <c r="D213" s="43"/>
    </row>
    <row r="214" spans="1:4" ht="13.5" thickBot="1">
      <c r="A214" s="1010"/>
      <c r="B214" s="1010"/>
      <c r="C214" s="45" t="s">
        <v>617</v>
      </c>
      <c r="D214" s="45"/>
    </row>
    <row r="215" spans="1:4" ht="13.5" thickBot="1">
      <c r="A215" s="1008">
        <v>33</v>
      </c>
      <c r="B215" s="1008" t="s">
        <v>618</v>
      </c>
      <c r="C215" s="596" t="s">
        <v>527</v>
      </c>
      <c r="D215" s="596" t="s">
        <v>528</v>
      </c>
    </row>
    <row r="216" spans="1:4" ht="12.75">
      <c r="A216" s="1009"/>
      <c r="B216" s="1009"/>
      <c r="C216" s="34" t="s">
        <v>619</v>
      </c>
      <c r="D216" s="34"/>
    </row>
    <row r="217" spans="1:4" ht="12.75">
      <c r="A217" s="1009"/>
      <c r="B217" s="1009"/>
      <c r="C217" s="43" t="s">
        <v>620</v>
      </c>
      <c r="D217" s="43"/>
    </row>
    <row r="218" spans="1:4" ht="12.75">
      <c r="A218" s="1009"/>
      <c r="B218" s="1009"/>
      <c r="C218" s="43" t="s">
        <v>621</v>
      </c>
      <c r="D218" s="43"/>
    </row>
    <row r="219" spans="1:4" ht="12.75">
      <c r="A219" s="1009"/>
      <c r="B219" s="1009"/>
      <c r="C219" s="43" t="s">
        <v>622</v>
      </c>
      <c r="D219" s="43"/>
    </row>
    <row r="220" spans="1:4" ht="12.75">
      <c r="A220" s="1009"/>
      <c r="B220" s="1009"/>
      <c r="C220" s="43" t="s">
        <v>623</v>
      </c>
      <c r="D220" s="43"/>
    </row>
    <row r="221" spans="1:4" ht="12.75">
      <c r="A221" s="1009"/>
      <c r="B221" s="1009"/>
      <c r="C221" s="43" t="s">
        <v>624</v>
      </c>
      <c r="D221" s="43"/>
    </row>
    <row r="222" spans="1:4" ht="12.75">
      <c r="A222" s="1009"/>
      <c r="B222" s="1009"/>
      <c r="C222" s="43" t="s">
        <v>625</v>
      </c>
      <c r="D222" s="43"/>
    </row>
    <row r="223" spans="1:4" ht="12.75">
      <c r="A223" s="1009"/>
      <c r="B223" s="1009"/>
      <c r="C223" s="43" t="s">
        <v>626</v>
      </c>
      <c r="D223" s="43"/>
    </row>
    <row r="224" spans="1:4" ht="12.75">
      <c r="A224" s="1009"/>
      <c r="B224" s="1009"/>
      <c r="C224" s="43" t="s">
        <v>627</v>
      </c>
      <c r="D224" s="43"/>
    </row>
    <row r="225" spans="1:4" ht="12.75">
      <c r="A225" s="1009"/>
      <c r="B225" s="1009"/>
      <c r="C225" s="43" t="s">
        <v>628</v>
      </c>
      <c r="D225" s="43"/>
    </row>
    <row r="226" spans="1:4" ht="12.75">
      <c r="A226" s="1009"/>
      <c r="B226" s="1009"/>
      <c r="C226" s="43" t="s">
        <v>629</v>
      </c>
      <c r="D226" s="43"/>
    </row>
    <row r="227" spans="1:4" ht="12.75">
      <c r="A227" s="1009"/>
      <c r="B227" s="1009"/>
      <c r="C227" s="43" t="s">
        <v>630</v>
      </c>
      <c r="D227" s="43"/>
    </row>
    <row r="228" spans="1:4" ht="13.5" thickBot="1">
      <c r="A228" s="1010"/>
      <c r="B228" s="1010"/>
      <c r="C228" s="45" t="s">
        <v>631</v>
      </c>
      <c r="D228" s="45"/>
    </row>
    <row r="229" spans="1:4" ht="13.5" thickBot="1">
      <c r="A229" s="83">
        <v>34</v>
      </c>
      <c r="B229" s="1011" t="s">
        <v>632</v>
      </c>
      <c r="C229" s="1012"/>
      <c r="D229" s="82" t="s">
        <v>633</v>
      </c>
    </row>
    <row r="230" spans="1:4" ht="13.5" thickBot="1">
      <c r="A230" s="83">
        <v>35</v>
      </c>
      <c r="B230" s="1011" t="s">
        <v>634</v>
      </c>
      <c r="C230" s="1012"/>
      <c r="D230" s="847">
        <v>36000</v>
      </c>
    </row>
    <row r="231" spans="1:4" ht="13.5" thickBot="1">
      <c r="A231" s="83">
        <v>36</v>
      </c>
      <c r="B231" s="1011" t="s">
        <v>635</v>
      </c>
      <c r="C231" s="1012"/>
      <c r="D231" s="82" t="s">
        <v>636</v>
      </c>
    </row>
    <row r="233" spans="2:5" ht="12.75">
      <c r="B233" s="1024" t="s">
        <v>637</v>
      </c>
      <c r="C233" s="1024"/>
      <c r="D233" s="1024"/>
      <c r="E233" s="1024"/>
    </row>
  </sheetData>
  <sheetProtection/>
  <mergeCells count="108">
    <mergeCell ref="A119:D119"/>
    <mergeCell ref="B121:C121"/>
    <mergeCell ref="A122:D122"/>
    <mergeCell ref="B123:C123"/>
    <mergeCell ref="A124:A130"/>
    <mergeCell ref="B168:B175"/>
    <mergeCell ref="B136:C136"/>
    <mergeCell ref="A137:A143"/>
    <mergeCell ref="B137:B143"/>
    <mergeCell ref="B124:B130"/>
    <mergeCell ref="B233:E233"/>
    <mergeCell ref="B229:C229"/>
    <mergeCell ref="B184:C184"/>
    <mergeCell ref="B185:C185"/>
    <mergeCell ref="B186:C186"/>
    <mergeCell ref="B187:C187"/>
    <mergeCell ref="A190:D190"/>
    <mergeCell ref="B194:C194"/>
    <mergeCell ref="B188:C188"/>
    <mergeCell ref="B189:C189"/>
    <mergeCell ref="B131:C131"/>
    <mergeCell ref="A133:A135"/>
    <mergeCell ref="B133:B135"/>
    <mergeCell ref="B176:C176"/>
    <mergeCell ref="B111:C111"/>
    <mergeCell ref="B112:C112"/>
    <mergeCell ref="B113:C113"/>
    <mergeCell ref="A116:D116"/>
    <mergeCell ref="B132:C132"/>
    <mergeCell ref="A156:A160"/>
    <mergeCell ref="A77:D77"/>
    <mergeCell ref="A78:A83"/>
    <mergeCell ref="B78:B83"/>
    <mergeCell ref="A84:A96"/>
    <mergeCell ref="B84:B96"/>
    <mergeCell ref="A97:A110"/>
    <mergeCell ref="B97:B110"/>
    <mergeCell ref="B71:C71"/>
    <mergeCell ref="A72:D72"/>
    <mergeCell ref="B73:C73"/>
    <mergeCell ref="B74:C74"/>
    <mergeCell ref="B75:C75"/>
    <mergeCell ref="B76:C76"/>
    <mergeCell ref="B65:C65"/>
    <mergeCell ref="B66:C66"/>
    <mergeCell ref="B67:C67"/>
    <mergeCell ref="B68:C68"/>
    <mergeCell ref="B69:C69"/>
    <mergeCell ref="B70:C70"/>
    <mergeCell ref="B59:C59"/>
    <mergeCell ref="B60:C60"/>
    <mergeCell ref="A61:D61"/>
    <mergeCell ref="B62:C62"/>
    <mergeCell ref="B63:C63"/>
    <mergeCell ref="B64:C64"/>
    <mergeCell ref="B45:C45"/>
    <mergeCell ref="A46:A49"/>
    <mergeCell ref="B46:B49"/>
    <mergeCell ref="A50:A57"/>
    <mergeCell ref="B50:B57"/>
    <mergeCell ref="B58:C58"/>
    <mergeCell ref="A26:A37"/>
    <mergeCell ref="B26:B37"/>
    <mergeCell ref="A38:A42"/>
    <mergeCell ref="B38:B42"/>
    <mergeCell ref="B43:C43"/>
    <mergeCell ref="A44:D44"/>
    <mergeCell ref="B13:C13"/>
    <mergeCell ref="B14:C14"/>
    <mergeCell ref="A15:A17"/>
    <mergeCell ref="B15:B17"/>
    <mergeCell ref="B18:C18"/>
    <mergeCell ref="A19:A25"/>
    <mergeCell ref="B19:B25"/>
    <mergeCell ref="A1:D1"/>
    <mergeCell ref="B3:C3"/>
    <mergeCell ref="A4:D4"/>
    <mergeCell ref="B5:C5"/>
    <mergeCell ref="A6:A12"/>
    <mergeCell ref="B6:B12"/>
    <mergeCell ref="B156:B160"/>
    <mergeCell ref="B161:C161"/>
    <mergeCell ref="A162:D162"/>
    <mergeCell ref="B163:C163"/>
    <mergeCell ref="A144:A155"/>
    <mergeCell ref="B144:B155"/>
    <mergeCell ref="A164:A167"/>
    <mergeCell ref="B164:B167"/>
    <mergeCell ref="B177:C177"/>
    <mergeCell ref="B178:C178"/>
    <mergeCell ref="A179:D179"/>
    <mergeCell ref="B183:C183"/>
    <mergeCell ref="B180:C180"/>
    <mergeCell ref="B181:C181"/>
    <mergeCell ref="B182:C182"/>
    <mergeCell ref="A168:A175"/>
    <mergeCell ref="B191:C191"/>
    <mergeCell ref="A195:D195"/>
    <mergeCell ref="A196:A201"/>
    <mergeCell ref="B196:B201"/>
    <mergeCell ref="B193:C193"/>
    <mergeCell ref="B192:C192"/>
    <mergeCell ref="A202:A214"/>
    <mergeCell ref="B202:B214"/>
    <mergeCell ref="A215:A228"/>
    <mergeCell ref="B215:B228"/>
    <mergeCell ref="B230:C230"/>
    <mergeCell ref="B231:C231"/>
  </mergeCells>
  <printOptions/>
  <pageMargins left="0.31496062992125984" right="0.11811023622047245" top="0.15748031496062992" bottom="0.15748031496062992" header="0.31496062992125984" footer="0.31496062992125984"/>
  <pageSetup horizontalDpi="600" verticalDpi="600" orientation="portrait" paperSize="9" scale="65" r:id="rId2"/>
  <legacyDrawing r:id="rId1"/>
</worksheet>
</file>

<file path=xl/worksheets/sheet10.xml><?xml version="1.0" encoding="utf-8"?>
<worksheet xmlns="http://schemas.openxmlformats.org/spreadsheetml/2006/main" xmlns:r="http://schemas.openxmlformats.org/officeDocument/2006/relationships">
  <sheetPr>
    <tabColor indexed="10"/>
  </sheetPr>
  <dimension ref="A2:AK19"/>
  <sheetViews>
    <sheetView zoomScalePageLayoutView="0" workbookViewId="0" topLeftCell="A1">
      <selection activeCell="D12" sqref="D12"/>
    </sheetView>
  </sheetViews>
  <sheetFormatPr defaultColWidth="9.140625" defaultRowHeight="12.75" customHeight="1"/>
  <cols>
    <col min="1" max="1" width="35.00390625" style="64" customWidth="1"/>
    <col min="2" max="2" width="9.00390625" style="64" customWidth="1"/>
    <col min="3" max="3" width="13.00390625" style="64" customWidth="1"/>
    <col min="4" max="4" width="15.8515625" style="64" customWidth="1"/>
    <col min="5" max="10" width="13.00390625" style="64" customWidth="1"/>
    <col min="11" max="16384" width="9.140625" style="64" customWidth="1"/>
  </cols>
  <sheetData>
    <row r="2" spans="1:10" s="91" customFormat="1" ht="22.5" customHeight="1">
      <c r="A2" s="1016" t="s">
        <v>689</v>
      </c>
      <c r="B2" s="1369"/>
      <c r="C2" s="1369"/>
      <c r="D2" s="1369"/>
      <c r="E2" s="1369"/>
      <c r="F2" s="1369"/>
      <c r="G2" s="1369"/>
      <c r="H2" s="1369"/>
      <c r="I2" s="1369"/>
      <c r="J2" s="1369"/>
    </row>
    <row r="3" spans="1:10" ht="12.75" customHeight="1">
      <c r="A3" s="63"/>
      <c r="B3" s="63"/>
      <c r="C3" s="63"/>
      <c r="D3" s="63"/>
      <c r="E3" s="63"/>
      <c r="F3" s="63"/>
      <c r="G3" s="63"/>
      <c r="H3" s="63"/>
      <c r="I3" s="63"/>
      <c r="J3" s="63"/>
    </row>
    <row r="4" spans="1:37" s="51" customFormat="1" ht="21.75" customHeight="1" thickBot="1">
      <c r="A4" s="466" t="s">
        <v>156</v>
      </c>
      <c r="B4" s="466"/>
      <c r="C4" s="467"/>
      <c r="D4" s="466"/>
      <c r="E4" s="467"/>
      <c r="F4" s="468"/>
      <c r="G4" s="468"/>
      <c r="H4" s="1370" t="s">
        <v>661</v>
      </c>
      <c r="I4" s="1371"/>
      <c r="J4" s="1371"/>
      <c r="K4" s="70"/>
      <c r="L4" s="68"/>
      <c r="M4" s="68"/>
      <c r="N4" s="70"/>
      <c r="O4" s="70"/>
      <c r="P4" s="70"/>
      <c r="Q4" s="68"/>
      <c r="R4" s="68"/>
      <c r="S4" s="70"/>
      <c r="T4" s="70"/>
      <c r="U4" s="66"/>
      <c r="V4" s="66"/>
      <c r="W4" s="66"/>
      <c r="X4" s="66"/>
      <c r="Y4" s="66"/>
      <c r="Z4" s="66"/>
      <c r="AA4" s="66"/>
      <c r="AB4" s="66"/>
      <c r="AC4" s="66"/>
      <c r="AD4" s="66"/>
      <c r="AE4" s="66"/>
      <c r="AF4" s="66"/>
      <c r="AG4" s="66"/>
      <c r="AH4" s="66"/>
      <c r="AI4" s="66"/>
      <c r="AJ4" s="66"/>
      <c r="AK4" s="66"/>
    </row>
    <row r="5" spans="1:10" ht="40.5" customHeight="1" thickBot="1">
      <c r="A5" s="1367" t="s">
        <v>33</v>
      </c>
      <c r="B5" s="1367" t="s">
        <v>29</v>
      </c>
      <c r="C5" s="1367" t="s">
        <v>198</v>
      </c>
      <c r="D5" s="1367" t="s">
        <v>662</v>
      </c>
      <c r="E5" s="1374" t="s">
        <v>663</v>
      </c>
      <c r="F5" s="1375"/>
      <c r="G5" s="1375"/>
      <c r="H5" s="1376"/>
      <c r="I5" s="1367" t="s">
        <v>487</v>
      </c>
      <c r="J5" s="1367" t="s">
        <v>664</v>
      </c>
    </row>
    <row r="6" spans="1:10" ht="62.25" customHeight="1" thickBot="1">
      <c r="A6" s="1372"/>
      <c r="B6" s="1372"/>
      <c r="C6" s="1372"/>
      <c r="D6" s="1373"/>
      <c r="E6" s="481" t="s">
        <v>30</v>
      </c>
      <c r="F6" s="481" t="s">
        <v>31</v>
      </c>
      <c r="G6" s="481" t="s">
        <v>32</v>
      </c>
      <c r="H6" s="481" t="s">
        <v>199</v>
      </c>
      <c r="I6" s="1368"/>
      <c r="J6" s="1368"/>
    </row>
    <row r="7" spans="1:10" s="69" customFormat="1" ht="30" customHeight="1">
      <c r="A7" s="711" t="s">
        <v>217</v>
      </c>
      <c r="B7" s="712">
        <v>1</v>
      </c>
      <c r="C7" s="713"/>
      <c r="D7" s="713"/>
      <c r="E7" s="714"/>
      <c r="F7" s="714"/>
      <c r="G7" s="713"/>
      <c r="H7" s="713">
        <f>SUM(E7:G7)</f>
        <v>0</v>
      </c>
      <c r="I7" s="713"/>
      <c r="J7" s="713"/>
    </row>
    <row r="8" spans="1:10" s="69" customFormat="1" ht="30" customHeight="1">
      <c r="A8" s="423" t="s">
        <v>665</v>
      </c>
      <c r="B8" s="424">
        <v>1</v>
      </c>
      <c r="C8" s="425"/>
      <c r="D8" s="425"/>
      <c r="E8" s="425"/>
      <c r="F8" s="425"/>
      <c r="G8" s="425"/>
      <c r="H8" s="425">
        <f>SUM(E8:G8)</f>
        <v>0</v>
      </c>
      <c r="I8" s="425"/>
      <c r="J8" s="425"/>
    </row>
    <row r="9" spans="1:10" s="69" customFormat="1" ht="30" customHeight="1">
      <c r="A9" s="715" t="s">
        <v>223</v>
      </c>
      <c r="B9" s="716">
        <v>1</v>
      </c>
      <c r="C9" s="717"/>
      <c r="D9" s="717"/>
      <c r="E9" s="717"/>
      <c r="F9" s="717"/>
      <c r="G9" s="717"/>
      <c r="H9" s="717">
        <f>SUM(E9:G9)</f>
        <v>0</v>
      </c>
      <c r="I9" s="718"/>
      <c r="J9" s="718"/>
    </row>
    <row r="10" spans="1:10" s="69" customFormat="1" ht="30" customHeight="1">
      <c r="A10" s="423" t="s">
        <v>218</v>
      </c>
      <c r="B10" s="424">
        <v>1</v>
      </c>
      <c r="C10" s="425"/>
      <c r="D10" s="425">
        <v>2000</v>
      </c>
      <c r="E10" s="425"/>
      <c r="F10" s="425"/>
      <c r="G10" s="425"/>
      <c r="H10" s="425">
        <f>SUM(E10:G10)</f>
        <v>0</v>
      </c>
      <c r="I10" s="426"/>
      <c r="J10" s="426"/>
    </row>
    <row r="11" spans="1:10" s="69" customFormat="1" ht="30" customHeight="1">
      <c r="A11" s="423"/>
      <c r="B11" s="424"/>
      <c r="C11" s="426"/>
      <c r="D11" s="426"/>
      <c r="E11" s="426"/>
      <c r="F11" s="426"/>
      <c r="G11" s="426"/>
      <c r="H11" s="426"/>
      <c r="I11" s="426"/>
      <c r="J11" s="426"/>
    </row>
    <row r="12" spans="1:10" s="69" customFormat="1" ht="30" customHeight="1">
      <c r="A12" s="423"/>
      <c r="B12" s="424"/>
      <c r="C12" s="426"/>
      <c r="D12" s="426"/>
      <c r="E12" s="426"/>
      <c r="F12" s="426"/>
      <c r="G12" s="426"/>
      <c r="H12" s="426"/>
      <c r="I12" s="426"/>
      <c r="J12" s="426"/>
    </row>
    <row r="13" spans="1:10" s="69" customFormat="1" ht="30" customHeight="1">
      <c r="A13" s="423"/>
      <c r="B13" s="424"/>
      <c r="C13" s="426"/>
      <c r="D13" s="426"/>
      <c r="E13" s="426"/>
      <c r="F13" s="426"/>
      <c r="G13" s="426"/>
      <c r="H13" s="426"/>
      <c r="I13" s="426"/>
      <c r="J13" s="426"/>
    </row>
    <row r="14" spans="1:10" s="69" customFormat="1" ht="30" customHeight="1">
      <c r="A14" s="427"/>
      <c r="B14" s="424"/>
      <c r="C14" s="426"/>
      <c r="D14" s="426"/>
      <c r="E14" s="426"/>
      <c r="F14" s="426"/>
      <c r="G14" s="426"/>
      <c r="H14" s="426"/>
      <c r="I14" s="426"/>
      <c r="J14" s="426"/>
    </row>
    <row r="15" spans="1:10" s="69" customFormat="1" ht="30" customHeight="1" thickBot="1">
      <c r="A15" s="428"/>
      <c r="B15" s="429"/>
      <c r="C15" s="430"/>
      <c r="D15" s="430"/>
      <c r="E15" s="430"/>
      <c r="F15" s="430"/>
      <c r="G15" s="430"/>
      <c r="H15" s="430"/>
      <c r="I15" s="430"/>
      <c r="J15" s="430"/>
    </row>
    <row r="16" spans="1:10" ht="30" customHeight="1" thickBot="1">
      <c r="A16" s="431" t="s">
        <v>199</v>
      </c>
      <c r="B16" s="432">
        <f>SUM(B7:B15)</f>
        <v>4</v>
      </c>
      <c r="C16" s="433">
        <f aca="true" t="shared" si="0" ref="C16:J16">SUM(C7:C15)</f>
        <v>0</v>
      </c>
      <c r="D16" s="433">
        <f t="shared" si="0"/>
        <v>2000</v>
      </c>
      <c r="E16" s="433">
        <f t="shared" si="0"/>
        <v>0</v>
      </c>
      <c r="F16" s="433">
        <f t="shared" si="0"/>
        <v>0</v>
      </c>
      <c r="G16" s="433">
        <f t="shared" si="0"/>
        <v>0</v>
      </c>
      <c r="H16" s="433">
        <f t="shared" si="0"/>
        <v>0</v>
      </c>
      <c r="I16" s="433">
        <f t="shared" si="0"/>
        <v>0</v>
      </c>
      <c r="J16" s="433">
        <f t="shared" si="0"/>
        <v>0</v>
      </c>
    </row>
    <row r="17" spans="1:10" ht="12.75" customHeight="1">
      <c r="A17" s="63"/>
      <c r="B17" s="63"/>
      <c r="C17" s="63"/>
      <c r="D17" s="63"/>
      <c r="E17" s="63"/>
      <c r="F17" s="63"/>
      <c r="G17" s="63"/>
      <c r="H17" s="63"/>
      <c r="I17" s="63"/>
      <c r="J17" s="63"/>
    </row>
    <row r="18" spans="1:8" ht="12.75" customHeight="1">
      <c r="A18" s="6"/>
      <c r="B18" s="56"/>
      <c r="C18" s="56"/>
      <c r="D18" s="56"/>
      <c r="E18" s="56"/>
      <c r="F18" s="56"/>
      <c r="G18" s="56"/>
      <c r="H18" s="56"/>
    </row>
    <row r="19" ht="12.75" customHeight="1">
      <c r="A19" s="69"/>
    </row>
  </sheetData>
  <sheetProtection/>
  <mergeCells count="9">
    <mergeCell ref="I5:I6"/>
    <mergeCell ref="J5:J6"/>
    <mergeCell ref="A2:J2"/>
    <mergeCell ref="H4:J4"/>
    <mergeCell ref="A5:A6"/>
    <mergeCell ref="B5:B6"/>
    <mergeCell ref="C5:C6"/>
    <mergeCell ref="D5:D6"/>
    <mergeCell ref="E5:H5"/>
  </mergeCells>
  <printOptions horizontalCentered="1"/>
  <pageMargins left="0" right="0.3937007874015748" top="0.7874015748031497" bottom="0.7874015748031497" header="0" footer="0"/>
  <pageSetup horizontalDpi="600" verticalDpi="600" orientation="landscape" paperSize="9" scale="90" r:id="rId1"/>
</worksheet>
</file>

<file path=xl/worksheets/sheet11.xml><?xml version="1.0" encoding="utf-8"?>
<worksheet xmlns="http://schemas.openxmlformats.org/spreadsheetml/2006/main" xmlns:r="http://schemas.openxmlformats.org/officeDocument/2006/relationships">
  <sheetPr>
    <tabColor indexed="10"/>
  </sheetPr>
  <dimension ref="A2:Q197"/>
  <sheetViews>
    <sheetView zoomScalePageLayoutView="0" workbookViewId="0" topLeftCell="A27">
      <selection activeCell="B51" sqref="B51"/>
    </sheetView>
  </sheetViews>
  <sheetFormatPr defaultColWidth="9.140625" defaultRowHeight="12.75" customHeight="1"/>
  <cols>
    <col min="1" max="1" width="15.8515625" style="64" customWidth="1"/>
    <col min="2" max="2" width="22.8515625" style="64" customWidth="1"/>
    <col min="3" max="3" width="10.140625" style="64" customWidth="1"/>
    <col min="4" max="4" width="19.00390625" style="64" customWidth="1"/>
    <col min="5" max="6" width="12.7109375" style="64" customWidth="1"/>
    <col min="7" max="7" width="13.421875" style="64" customWidth="1"/>
    <col min="8" max="8" width="12.57421875" style="64" customWidth="1"/>
    <col min="9" max="9" width="12.00390625" style="64" hidden="1" customWidth="1"/>
    <col min="10" max="10" width="12.7109375" style="64" customWidth="1"/>
    <col min="11" max="11" width="11.00390625" style="64" customWidth="1"/>
    <col min="12" max="12" width="12.7109375" style="64" hidden="1" customWidth="1"/>
    <col min="13" max="13" width="12.140625" style="64" customWidth="1"/>
    <col min="14" max="14" width="10.8515625" style="64" customWidth="1"/>
    <col min="15" max="15" width="11.8515625" style="64" hidden="1" customWidth="1"/>
    <col min="16" max="17" width="12.7109375" style="64" customWidth="1"/>
    <col min="18" max="16384" width="9.140625" style="64" customWidth="1"/>
  </cols>
  <sheetData>
    <row r="1" ht="12.75" customHeight="1" hidden="1"/>
    <row r="2" spans="1:17" s="63" customFormat="1" ht="22.5" customHeight="1">
      <c r="A2" s="1025" t="s">
        <v>725</v>
      </c>
      <c r="B2" s="1180"/>
      <c r="C2" s="1180"/>
      <c r="D2" s="1180"/>
      <c r="E2" s="1180"/>
      <c r="F2" s="1180"/>
      <c r="G2" s="1180"/>
      <c r="H2" s="1180"/>
      <c r="I2" s="1180"/>
      <c r="J2" s="1180"/>
      <c r="K2" s="1180"/>
      <c r="L2" s="1180"/>
      <c r="M2" s="1180"/>
      <c r="N2" s="1180"/>
      <c r="O2" s="1180"/>
      <c r="P2" s="1180"/>
      <c r="Q2" s="1180"/>
    </row>
    <row r="3" spans="1:16" s="51" customFormat="1" ht="21.75" customHeight="1">
      <c r="A3" s="51" t="s">
        <v>58</v>
      </c>
      <c r="C3" s="53"/>
      <c r="E3" s="53"/>
      <c r="F3" s="65"/>
      <c r="G3" s="65"/>
      <c r="H3" s="65"/>
      <c r="I3" s="65"/>
      <c r="J3" s="65"/>
      <c r="K3" s="65"/>
      <c r="L3" s="65"/>
      <c r="M3" s="65"/>
      <c r="N3" s="65"/>
      <c r="O3" s="65"/>
      <c r="P3" s="65"/>
    </row>
    <row r="4" spans="1:17" s="51" customFormat="1" ht="21.75" customHeight="1" thickBot="1">
      <c r="A4" s="66" t="s">
        <v>197</v>
      </c>
      <c r="B4" s="66"/>
      <c r="C4" s="67"/>
      <c r="D4" s="66"/>
      <c r="E4" s="67"/>
      <c r="F4" s="68"/>
      <c r="G4" s="70"/>
      <c r="H4" s="70"/>
      <c r="I4" s="70"/>
      <c r="J4" s="70"/>
      <c r="K4" s="70"/>
      <c r="L4" s="70"/>
      <c r="M4" s="70"/>
      <c r="N4" s="1027" t="s">
        <v>730</v>
      </c>
      <c r="O4" s="1181"/>
      <c r="P4" s="1181"/>
      <c r="Q4" s="1181"/>
    </row>
    <row r="5" spans="1:17" s="59" customFormat="1" ht="97.5" customHeight="1" thickBot="1">
      <c r="A5" s="1182" t="s">
        <v>200</v>
      </c>
      <c r="B5" s="1183" t="s">
        <v>201</v>
      </c>
      <c r="C5" s="1184" t="s">
        <v>54</v>
      </c>
      <c r="D5" s="1182" t="s">
        <v>202</v>
      </c>
      <c r="E5" s="1184" t="s">
        <v>55</v>
      </c>
      <c r="F5" s="756" t="s">
        <v>198</v>
      </c>
      <c r="G5" s="756" t="s">
        <v>711</v>
      </c>
      <c r="H5" s="1148" t="s">
        <v>489</v>
      </c>
      <c r="I5" s="1149"/>
      <c r="J5" s="1150"/>
      <c r="K5" s="1148" t="s">
        <v>670</v>
      </c>
      <c r="L5" s="1149"/>
      <c r="M5" s="1150"/>
      <c r="N5" s="1148" t="s">
        <v>712</v>
      </c>
      <c r="O5" s="1149"/>
      <c r="P5" s="1150"/>
      <c r="Q5" s="1174" t="s">
        <v>726</v>
      </c>
    </row>
    <row r="6" spans="1:17" s="59" customFormat="1" ht="21.75" customHeight="1" thickBot="1">
      <c r="A6" s="1182"/>
      <c r="B6" s="1183"/>
      <c r="C6" s="1184"/>
      <c r="D6" s="1182"/>
      <c r="E6" s="1184"/>
      <c r="F6" s="1176" t="s">
        <v>199</v>
      </c>
      <c r="G6" s="1176" t="s">
        <v>199</v>
      </c>
      <c r="H6" s="1170" t="s">
        <v>194</v>
      </c>
      <c r="I6" s="1172" t="s">
        <v>56</v>
      </c>
      <c r="J6" s="1176" t="s">
        <v>199</v>
      </c>
      <c r="K6" s="1170" t="s">
        <v>194</v>
      </c>
      <c r="L6" s="1172" t="s">
        <v>56</v>
      </c>
      <c r="M6" s="1176" t="s">
        <v>199</v>
      </c>
      <c r="N6" s="1170" t="s">
        <v>194</v>
      </c>
      <c r="O6" s="1172" t="s">
        <v>56</v>
      </c>
      <c r="P6" s="1176" t="s">
        <v>199</v>
      </c>
      <c r="Q6" s="1175"/>
    </row>
    <row r="7" spans="1:17" s="59" customFormat="1" ht="45" customHeight="1" thickBot="1">
      <c r="A7" s="1182"/>
      <c r="B7" s="1183"/>
      <c r="C7" s="1184"/>
      <c r="D7" s="1182"/>
      <c r="E7" s="1184"/>
      <c r="F7" s="1177"/>
      <c r="G7" s="1177"/>
      <c r="H7" s="1171"/>
      <c r="I7" s="1173"/>
      <c r="J7" s="1177"/>
      <c r="K7" s="1171"/>
      <c r="L7" s="1173"/>
      <c r="M7" s="1177"/>
      <c r="N7" s="1171"/>
      <c r="O7" s="1173"/>
      <c r="P7" s="1177"/>
      <c r="Q7" s="1173"/>
    </row>
    <row r="8" spans="1:17" s="72" customFormat="1" ht="22.5" customHeight="1" thickBot="1">
      <c r="A8" s="1215" t="s">
        <v>193</v>
      </c>
      <c r="B8" s="1216"/>
      <c r="C8" s="1216"/>
      <c r="D8" s="1216"/>
      <c r="E8" s="1217"/>
      <c r="F8" s="469">
        <f>F11</f>
        <v>0</v>
      </c>
      <c r="G8" s="469">
        <f aca="true" t="shared" si="0" ref="G8:Q8">G11</f>
        <v>0</v>
      </c>
      <c r="H8" s="469">
        <f t="shared" si="0"/>
        <v>0</v>
      </c>
      <c r="I8" s="469">
        <f t="shared" si="0"/>
        <v>0</v>
      </c>
      <c r="J8" s="469">
        <f t="shared" si="0"/>
        <v>0</v>
      </c>
      <c r="K8" s="469">
        <f t="shared" si="0"/>
        <v>0</v>
      </c>
      <c r="L8" s="469">
        <f t="shared" si="0"/>
        <v>0</v>
      </c>
      <c r="M8" s="469">
        <f t="shared" si="0"/>
        <v>0</v>
      </c>
      <c r="N8" s="469">
        <f t="shared" si="0"/>
        <v>0</v>
      </c>
      <c r="O8" s="469">
        <f t="shared" si="0"/>
        <v>0</v>
      </c>
      <c r="P8" s="469">
        <f t="shared" si="0"/>
        <v>0</v>
      </c>
      <c r="Q8" s="469">
        <f t="shared" si="0"/>
        <v>0</v>
      </c>
    </row>
    <row r="9" spans="3:17" s="52" customFormat="1" ht="4.5" customHeight="1">
      <c r="C9" s="73"/>
      <c r="E9" s="73"/>
      <c r="F9" s="74"/>
      <c r="G9" s="74"/>
      <c r="H9" s="74"/>
      <c r="I9" s="74"/>
      <c r="J9" s="74"/>
      <c r="K9" s="74"/>
      <c r="L9" s="74"/>
      <c r="M9" s="74"/>
      <c r="N9" s="74"/>
      <c r="O9" s="74"/>
      <c r="P9" s="74"/>
      <c r="Q9" s="74"/>
    </row>
    <row r="10" spans="1:17" s="52" customFormat="1" ht="4.5" customHeight="1" thickBot="1">
      <c r="A10" s="441"/>
      <c r="B10" s="441"/>
      <c r="C10" s="442"/>
      <c r="D10" s="441"/>
      <c r="E10" s="442"/>
      <c r="F10" s="443"/>
      <c r="G10" s="443"/>
      <c r="H10" s="443"/>
      <c r="I10" s="443"/>
      <c r="J10" s="443"/>
      <c r="K10" s="443"/>
      <c r="L10" s="443"/>
      <c r="M10" s="443"/>
      <c r="N10" s="443"/>
      <c r="O10" s="443"/>
      <c r="P10" s="443"/>
      <c r="Q10" s="443"/>
    </row>
    <row r="11" spans="1:17" s="75" customFormat="1" ht="21.75" customHeight="1" thickBot="1">
      <c r="A11" s="1161" t="s">
        <v>22</v>
      </c>
      <c r="B11" s="1162"/>
      <c r="C11" s="1162"/>
      <c r="D11" s="1162"/>
      <c r="E11" s="1163"/>
      <c r="F11" s="444">
        <f>F13</f>
        <v>0</v>
      </c>
      <c r="G11" s="444">
        <f aca="true" t="shared" si="1" ref="G11:Q11">G13</f>
        <v>0</v>
      </c>
      <c r="H11" s="444">
        <f t="shared" si="1"/>
        <v>0</v>
      </c>
      <c r="I11" s="444">
        <f t="shared" si="1"/>
        <v>0</v>
      </c>
      <c r="J11" s="444">
        <f t="shared" si="1"/>
        <v>0</v>
      </c>
      <c r="K11" s="444">
        <f t="shared" si="1"/>
        <v>0</v>
      </c>
      <c r="L11" s="444">
        <f t="shared" si="1"/>
        <v>0</v>
      </c>
      <c r="M11" s="444">
        <f t="shared" si="1"/>
        <v>0</v>
      </c>
      <c r="N11" s="444">
        <f t="shared" si="1"/>
        <v>0</v>
      </c>
      <c r="O11" s="444">
        <f t="shared" si="1"/>
        <v>0</v>
      </c>
      <c r="P11" s="444">
        <f t="shared" si="1"/>
        <v>0</v>
      </c>
      <c r="Q11" s="444">
        <f t="shared" si="1"/>
        <v>0</v>
      </c>
    </row>
    <row r="12" spans="1:17" s="52" customFormat="1" ht="4.5" customHeight="1" thickBot="1">
      <c r="A12" s="441"/>
      <c r="B12" s="441"/>
      <c r="C12" s="442"/>
      <c r="D12" s="441"/>
      <c r="E12" s="442"/>
      <c r="F12" s="443"/>
      <c r="G12" s="443"/>
      <c r="H12" s="443"/>
      <c r="I12" s="443"/>
      <c r="J12" s="443"/>
      <c r="K12" s="443"/>
      <c r="L12" s="443"/>
      <c r="M12" s="443"/>
      <c r="N12" s="443"/>
      <c r="O12" s="443"/>
      <c r="P12" s="443"/>
      <c r="Q12" s="443"/>
    </row>
    <row r="13" spans="1:17" s="6" customFormat="1" ht="21" customHeight="1" thickBot="1">
      <c r="A13" s="1164" t="s">
        <v>744</v>
      </c>
      <c r="B13" s="1165"/>
      <c r="C13" s="1165"/>
      <c r="D13" s="1165"/>
      <c r="E13" s="1166"/>
      <c r="F13" s="434">
        <f aca="true" t="shared" si="2" ref="F13:Q13">SUM(F14:F15)</f>
        <v>0</v>
      </c>
      <c r="G13" s="434">
        <f t="shared" si="2"/>
        <v>0</v>
      </c>
      <c r="H13" s="434">
        <f t="shared" si="2"/>
        <v>0</v>
      </c>
      <c r="I13" s="434">
        <f t="shared" si="2"/>
        <v>0</v>
      </c>
      <c r="J13" s="434">
        <f t="shared" si="2"/>
        <v>0</v>
      </c>
      <c r="K13" s="434">
        <f t="shared" si="2"/>
        <v>0</v>
      </c>
      <c r="L13" s="434">
        <f t="shared" si="2"/>
        <v>0</v>
      </c>
      <c r="M13" s="434">
        <f t="shared" si="2"/>
        <v>0</v>
      </c>
      <c r="N13" s="434">
        <f t="shared" si="2"/>
        <v>0</v>
      </c>
      <c r="O13" s="434">
        <f t="shared" si="2"/>
        <v>0</v>
      </c>
      <c r="P13" s="434">
        <f t="shared" si="2"/>
        <v>0</v>
      </c>
      <c r="Q13" s="434">
        <f t="shared" si="2"/>
        <v>0</v>
      </c>
    </row>
    <row r="14" spans="1:17" s="56" customFormat="1" ht="30" customHeight="1">
      <c r="A14" s="1218" t="s">
        <v>8</v>
      </c>
      <c r="B14" s="1198" t="s">
        <v>482</v>
      </c>
      <c r="C14" s="1196" t="s">
        <v>23</v>
      </c>
      <c r="D14" s="1198" t="s">
        <v>690</v>
      </c>
      <c r="E14" s="1196" t="s">
        <v>731</v>
      </c>
      <c r="F14" s="1189">
        <f>J14</f>
        <v>0</v>
      </c>
      <c r="G14" s="1189">
        <v>0</v>
      </c>
      <c r="H14" s="1189"/>
      <c r="I14" s="1187"/>
      <c r="J14" s="448">
        <f>SUM(H14:I14)</f>
        <v>0</v>
      </c>
      <c r="K14" s="1189"/>
      <c r="L14" s="1187"/>
      <c r="M14" s="448">
        <f>SUM(K14:L14)</f>
        <v>0</v>
      </c>
      <c r="N14" s="1189"/>
      <c r="O14" s="1187"/>
      <c r="P14" s="448">
        <f>SUM(N14:O14)</f>
        <v>0</v>
      </c>
      <c r="Q14" s="450">
        <f>J14+M14+P14</f>
        <v>0</v>
      </c>
    </row>
    <row r="15" spans="1:17" s="56" customFormat="1" ht="40.5" customHeight="1">
      <c r="A15" s="1219"/>
      <c r="B15" s="1199"/>
      <c r="C15" s="1197"/>
      <c r="D15" s="1199"/>
      <c r="E15" s="1197"/>
      <c r="F15" s="1188"/>
      <c r="G15" s="1188"/>
      <c r="H15" s="1188"/>
      <c r="I15" s="1188"/>
      <c r="J15" s="464" t="s">
        <v>666</v>
      </c>
      <c r="K15" s="1188"/>
      <c r="L15" s="1188"/>
      <c r="M15" s="464" t="s">
        <v>667</v>
      </c>
      <c r="N15" s="1188"/>
      <c r="O15" s="1188"/>
      <c r="P15" s="464" t="s">
        <v>666</v>
      </c>
      <c r="Q15" s="465" t="s">
        <v>668</v>
      </c>
    </row>
    <row r="16" spans="1:17" s="77" customFormat="1" ht="41.25" customHeight="1">
      <c r="A16" s="76" t="s">
        <v>168</v>
      </c>
      <c r="B16" s="1158" t="s">
        <v>5</v>
      </c>
      <c r="C16" s="1159"/>
      <c r="D16" s="1159"/>
      <c r="E16" s="1159"/>
      <c r="F16" s="1159"/>
      <c r="G16" s="1159"/>
      <c r="H16" s="1159"/>
      <c r="I16" s="1159"/>
      <c r="J16" s="1159"/>
      <c r="K16" s="1159"/>
      <c r="L16" s="1159"/>
      <c r="M16" s="1159"/>
      <c r="N16" s="1159"/>
      <c r="O16" s="1159"/>
      <c r="P16" s="1159"/>
      <c r="Q16" s="1159"/>
    </row>
    <row r="17" spans="1:17" s="77" customFormat="1" ht="15" customHeight="1">
      <c r="A17" s="79"/>
      <c r="B17" s="1158" t="s">
        <v>672</v>
      </c>
      <c r="C17" s="1159"/>
      <c r="D17" s="1159"/>
      <c r="E17" s="1159"/>
      <c r="F17" s="1159"/>
      <c r="G17" s="1159"/>
      <c r="H17" s="1159"/>
      <c r="I17" s="1159"/>
      <c r="J17" s="1159"/>
      <c r="K17" s="1159"/>
      <c r="L17" s="1159"/>
      <c r="M17" s="1159"/>
      <c r="N17" s="1159"/>
      <c r="O17" s="1159"/>
      <c r="P17" s="1159"/>
      <c r="Q17" s="1159"/>
    </row>
    <row r="18" spans="1:16" s="78" customFormat="1" ht="2.25" customHeight="1">
      <c r="A18" s="61"/>
      <c r="B18" s="59"/>
      <c r="C18" s="61"/>
      <c r="D18" s="61"/>
      <c r="E18" s="61"/>
      <c r="F18" s="62"/>
      <c r="G18" s="62"/>
      <c r="H18" s="62"/>
      <c r="I18" s="62"/>
      <c r="J18" s="62"/>
      <c r="K18" s="62"/>
      <c r="L18" s="62"/>
      <c r="M18" s="62"/>
      <c r="N18" s="62"/>
      <c r="O18" s="62"/>
      <c r="P18" s="62"/>
    </row>
    <row r="19" spans="1:16" s="78" customFormat="1" ht="12.75" customHeight="1">
      <c r="A19" s="61"/>
      <c r="B19" s="757" t="s">
        <v>691</v>
      </c>
      <c r="C19" s="61"/>
      <c r="D19" s="61"/>
      <c r="E19" s="61"/>
      <c r="F19" s="62"/>
      <c r="G19" s="62"/>
      <c r="H19" s="62"/>
      <c r="I19" s="62"/>
      <c r="J19" s="62"/>
      <c r="K19" s="62"/>
      <c r="L19" s="62"/>
      <c r="M19" s="62"/>
      <c r="N19" s="62"/>
      <c r="O19" s="62"/>
      <c r="P19" s="62"/>
    </row>
    <row r="20" spans="1:16" s="56" customFormat="1" ht="12.75" customHeight="1">
      <c r="A20" s="51"/>
      <c r="B20" s="51"/>
      <c r="C20" s="53"/>
      <c r="D20" s="53"/>
      <c r="E20" s="54"/>
      <c r="F20" s="55"/>
      <c r="G20" s="55"/>
      <c r="H20" s="55"/>
      <c r="I20" s="55"/>
      <c r="J20" s="55"/>
      <c r="K20" s="55"/>
      <c r="L20" s="55"/>
      <c r="M20" s="55"/>
      <c r="N20" s="55"/>
      <c r="O20" s="55"/>
      <c r="P20" s="55"/>
    </row>
    <row r="21" spans="1:16" s="56" customFormat="1" ht="12.75" customHeight="1">
      <c r="A21" s="51"/>
      <c r="B21" s="51"/>
      <c r="C21" s="53"/>
      <c r="D21" s="53"/>
      <c r="E21" s="54"/>
      <c r="F21" s="55"/>
      <c r="G21" s="55"/>
      <c r="H21" s="55"/>
      <c r="I21" s="55"/>
      <c r="J21" s="55"/>
      <c r="K21" s="55"/>
      <c r="L21" s="55"/>
      <c r="M21" s="55"/>
      <c r="N21" s="55"/>
      <c r="O21" s="55"/>
      <c r="P21" s="55"/>
    </row>
    <row r="22" spans="1:17" s="63" customFormat="1" ht="22.5" customHeight="1">
      <c r="A22" s="1025" t="s">
        <v>725</v>
      </c>
      <c r="B22" s="1180"/>
      <c r="C22" s="1180"/>
      <c r="D22" s="1180"/>
      <c r="E22" s="1180"/>
      <c r="F22" s="1180"/>
      <c r="G22" s="1180"/>
      <c r="H22" s="1180"/>
      <c r="I22" s="1180"/>
      <c r="J22" s="1180"/>
      <c r="K22" s="1180"/>
      <c r="L22" s="1180"/>
      <c r="M22" s="1180"/>
      <c r="N22" s="1180"/>
      <c r="O22" s="1180"/>
      <c r="P22" s="1180"/>
      <c r="Q22" s="1180"/>
    </row>
    <row r="24" spans="1:16" s="51" customFormat="1" ht="21.75" customHeight="1">
      <c r="A24" s="51" t="s">
        <v>233</v>
      </c>
      <c r="B24" s="719"/>
      <c r="C24" s="53"/>
      <c r="E24" s="53"/>
      <c r="F24" s="65"/>
      <c r="G24" s="65"/>
      <c r="H24" s="65"/>
      <c r="I24" s="65"/>
      <c r="J24" s="65"/>
      <c r="K24" s="65"/>
      <c r="L24" s="65"/>
      <c r="M24" s="65"/>
      <c r="N24" s="65"/>
      <c r="O24" s="65"/>
      <c r="P24" s="65"/>
    </row>
    <row r="25" spans="1:17" s="51" customFormat="1" ht="31.5" customHeight="1" thickBot="1">
      <c r="A25" s="66" t="s">
        <v>197</v>
      </c>
      <c r="B25" s="66"/>
      <c r="C25" s="67"/>
      <c r="D25" s="66"/>
      <c r="E25" s="67"/>
      <c r="F25" s="68"/>
      <c r="G25" s="70"/>
      <c r="H25" s="70"/>
      <c r="I25" s="70"/>
      <c r="J25" s="70"/>
      <c r="K25" s="70"/>
      <c r="L25" s="70"/>
      <c r="M25" s="70"/>
      <c r="N25" s="1027" t="s">
        <v>733</v>
      </c>
      <c r="O25" s="1181"/>
      <c r="P25" s="1181"/>
      <c r="Q25" s="1181"/>
    </row>
    <row r="26" spans="1:17" s="59" customFormat="1" ht="99" customHeight="1" thickBot="1">
      <c r="A26" s="1212" t="s">
        <v>200</v>
      </c>
      <c r="B26" s="1213" t="s">
        <v>201</v>
      </c>
      <c r="C26" s="1214" t="s">
        <v>54</v>
      </c>
      <c r="D26" s="1212" t="s">
        <v>202</v>
      </c>
      <c r="E26" s="1214" t="s">
        <v>55</v>
      </c>
      <c r="F26" s="759" t="s">
        <v>198</v>
      </c>
      <c r="G26" s="759" t="s">
        <v>711</v>
      </c>
      <c r="H26" s="1155" t="s">
        <v>489</v>
      </c>
      <c r="I26" s="1156"/>
      <c r="J26" s="1157"/>
      <c r="K26" s="1155" t="s">
        <v>670</v>
      </c>
      <c r="L26" s="1156"/>
      <c r="M26" s="1157"/>
      <c r="N26" s="1155" t="s">
        <v>712</v>
      </c>
      <c r="O26" s="1156"/>
      <c r="P26" s="1157"/>
      <c r="Q26" s="1210" t="s">
        <v>726</v>
      </c>
    </row>
    <row r="27" spans="1:17" s="59" customFormat="1" ht="21.75" customHeight="1" thickBot="1">
      <c r="A27" s="1212"/>
      <c r="B27" s="1213"/>
      <c r="C27" s="1214"/>
      <c r="D27" s="1212"/>
      <c r="E27" s="1214"/>
      <c r="F27" s="1153" t="s">
        <v>199</v>
      </c>
      <c r="G27" s="1153" t="s">
        <v>199</v>
      </c>
      <c r="H27" s="1208" t="s">
        <v>194</v>
      </c>
      <c r="I27" s="1206" t="s">
        <v>56</v>
      </c>
      <c r="J27" s="1153" t="s">
        <v>199</v>
      </c>
      <c r="K27" s="1208" t="s">
        <v>194</v>
      </c>
      <c r="L27" s="1206" t="s">
        <v>56</v>
      </c>
      <c r="M27" s="1153" t="s">
        <v>199</v>
      </c>
      <c r="N27" s="1208" t="s">
        <v>194</v>
      </c>
      <c r="O27" s="1206" t="s">
        <v>56</v>
      </c>
      <c r="P27" s="1153" t="s">
        <v>199</v>
      </c>
      <c r="Q27" s="1211"/>
    </row>
    <row r="28" spans="1:17" s="59" customFormat="1" ht="30" customHeight="1" thickBot="1">
      <c r="A28" s="1212"/>
      <c r="B28" s="1213"/>
      <c r="C28" s="1214"/>
      <c r="D28" s="1212"/>
      <c r="E28" s="1214"/>
      <c r="F28" s="1154"/>
      <c r="G28" s="1154"/>
      <c r="H28" s="1209"/>
      <c r="I28" s="1207"/>
      <c r="J28" s="1154"/>
      <c r="K28" s="1209"/>
      <c r="L28" s="1207"/>
      <c r="M28" s="1154"/>
      <c r="N28" s="1209"/>
      <c r="O28" s="1207"/>
      <c r="P28" s="1154"/>
      <c r="Q28" s="1207"/>
    </row>
    <row r="29" spans="1:17" s="72" customFormat="1" ht="22.5" customHeight="1" thickBot="1">
      <c r="A29" s="1200" t="s">
        <v>193</v>
      </c>
      <c r="B29" s="1201"/>
      <c r="C29" s="1201"/>
      <c r="D29" s="1201"/>
      <c r="E29" s="1202"/>
      <c r="F29" s="469">
        <f aca="true" t="shared" si="3" ref="F29:Q29">F32</f>
        <v>0</v>
      </c>
      <c r="G29" s="469">
        <f t="shared" si="3"/>
        <v>0</v>
      </c>
      <c r="H29" s="469">
        <f t="shared" si="3"/>
        <v>0</v>
      </c>
      <c r="I29" s="469">
        <f t="shared" si="3"/>
        <v>0</v>
      </c>
      <c r="J29" s="469">
        <f t="shared" si="3"/>
        <v>0</v>
      </c>
      <c r="K29" s="469">
        <f t="shared" si="3"/>
        <v>0</v>
      </c>
      <c r="L29" s="469">
        <f t="shared" si="3"/>
        <v>0</v>
      </c>
      <c r="M29" s="469">
        <f t="shared" si="3"/>
        <v>0</v>
      </c>
      <c r="N29" s="469">
        <f t="shared" si="3"/>
        <v>0</v>
      </c>
      <c r="O29" s="469">
        <f t="shared" si="3"/>
        <v>0</v>
      </c>
      <c r="P29" s="469">
        <f t="shared" si="3"/>
        <v>0</v>
      </c>
      <c r="Q29" s="469">
        <f t="shared" si="3"/>
        <v>0</v>
      </c>
    </row>
    <row r="30" spans="3:17" s="52" customFormat="1" ht="13.5" customHeight="1">
      <c r="C30" s="73"/>
      <c r="E30" s="73"/>
      <c r="F30" s="443"/>
      <c r="G30" s="443"/>
      <c r="H30" s="443"/>
      <c r="I30" s="443"/>
      <c r="J30" s="443"/>
      <c r="K30" s="443"/>
      <c r="L30" s="443"/>
      <c r="M30" s="443"/>
      <c r="N30" s="443"/>
      <c r="O30" s="443"/>
      <c r="P30" s="443"/>
      <c r="Q30" s="443"/>
    </row>
    <row r="31" spans="3:17" s="52" customFormat="1" ht="4.5" customHeight="1" thickBot="1">
      <c r="C31" s="73"/>
      <c r="E31" s="73"/>
      <c r="F31" s="443"/>
      <c r="G31" s="443"/>
      <c r="H31" s="443"/>
      <c r="I31" s="443"/>
      <c r="J31" s="443"/>
      <c r="K31" s="443"/>
      <c r="L31" s="443"/>
      <c r="M31" s="443"/>
      <c r="N31" s="443"/>
      <c r="O31" s="443"/>
      <c r="P31" s="443"/>
      <c r="Q31" s="443"/>
    </row>
    <row r="32" spans="1:17" s="75" customFormat="1" ht="21.75" customHeight="1" thickBot="1">
      <c r="A32" s="1203" t="s">
        <v>21</v>
      </c>
      <c r="B32" s="1204"/>
      <c r="C32" s="1204"/>
      <c r="D32" s="1204"/>
      <c r="E32" s="1205"/>
      <c r="F32" s="444">
        <f aca="true" t="shared" si="4" ref="F32:Q32">F34+F36</f>
        <v>0</v>
      </c>
      <c r="G32" s="444">
        <f t="shared" si="4"/>
        <v>0</v>
      </c>
      <c r="H32" s="444">
        <f t="shared" si="4"/>
        <v>0</v>
      </c>
      <c r="I32" s="444">
        <f t="shared" si="4"/>
        <v>0</v>
      </c>
      <c r="J32" s="444">
        <f t="shared" si="4"/>
        <v>0</v>
      </c>
      <c r="K32" s="444">
        <f t="shared" si="4"/>
        <v>0</v>
      </c>
      <c r="L32" s="444">
        <f t="shared" si="4"/>
        <v>0</v>
      </c>
      <c r="M32" s="444">
        <f t="shared" si="4"/>
        <v>0</v>
      </c>
      <c r="N32" s="444">
        <f t="shared" si="4"/>
        <v>0</v>
      </c>
      <c r="O32" s="444">
        <f t="shared" si="4"/>
        <v>0</v>
      </c>
      <c r="P32" s="444">
        <f t="shared" si="4"/>
        <v>0</v>
      </c>
      <c r="Q32" s="444">
        <f t="shared" si="4"/>
        <v>0</v>
      </c>
    </row>
    <row r="33" spans="3:17" s="52" customFormat="1" ht="14.25" customHeight="1" thickBot="1">
      <c r="C33" s="73"/>
      <c r="E33" s="73"/>
      <c r="F33" s="443"/>
      <c r="G33" s="443"/>
      <c r="H33" s="443"/>
      <c r="I33" s="443"/>
      <c r="J33" s="443"/>
      <c r="K33" s="443"/>
      <c r="L33" s="443"/>
      <c r="M33" s="443"/>
      <c r="N33" s="443"/>
      <c r="O33" s="443"/>
      <c r="P33" s="443"/>
      <c r="Q33" s="443"/>
    </row>
    <row r="34" spans="1:17" s="6" customFormat="1" ht="21" customHeight="1" thickBot="1">
      <c r="A34" s="1164" t="s">
        <v>744</v>
      </c>
      <c r="B34" s="1165"/>
      <c r="C34" s="1165"/>
      <c r="D34" s="1165"/>
      <c r="E34" s="1166"/>
      <c r="F34" s="434">
        <f aca="true" t="shared" si="5" ref="F34:Q34">SUM(F35)</f>
        <v>0</v>
      </c>
      <c r="G34" s="434">
        <f t="shared" si="5"/>
        <v>0</v>
      </c>
      <c r="H34" s="434">
        <f t="shared" si="5"/>
        <v>0</v>
      </c>
      <c r="I34" s="434">
        <f t="shared" si="5"/>
        <v>0</v>
      </c>
      <c r="J34" s="434">
        <f t="shared" si="5"/>
        <v>0</v>
      </c>
      <c r="K34" s="434">
        <f t="shared" si="5"/>
        <v>0</v>
      </c>
      <c r="L34" s="434">
        <f t="shared" si="5"/>
        <v>0</v>
      </c>
      <c r="M34" s="434">
        <f t="shared" si="5"/>
        <v>0</v>
      </c>
      <c r="N34" s="434">
        <f t="shared" si="5"/>
        <v>0</v>
      </c>
      <c r="O34" s="434">
        <f t="shared" si="5"/>
        <v>0</v>
      </c>
      <c r="P34" s="434">
        <f t="shared" si="5"/>
        <v>0</v>
      </c>
      <c r="Q34" s="434">
        <f t="shared" si="5"/>
        <v>0</v>
      </c>
    </row>
    <row r="35" spans="1:17" s="56" customFormat="1" ht="21.75" customHeight="1" thickBot="1">
      <c r="A35" s="440"/>
      <c r="B35" s="435"/>
      <c r="C35" s="436"/>
      <c r="D35" s="435"/>
      <c r="E35" s="436"/>
      <c r="F35" s="758"/>
      <c r="G35" s="758"/>
      <c r="H35" s="758"/>
      <c r="I35" s="758"/>
      <c r="J35" s="758"/>
      <c r="K35" s="758"/>
      <c r="L35" s="758"/>
      <c r="M35" s="758"/>
      <c r="N35" s="758"/>
      <c r="O35" s="758"/>
      <c r="P35" s="758"/>
      <c r="Q35" s="758"/>
    </row>
    <row r="36" spans="1:17" s="6" customFormat="1" ht="21" customHeight="1" thickBot="1">
      <c r="A36" s="1164" t="s">
        <v>745</v>
      </c>
      <c r="B36" s="1165"/>
      <c r="C36" s="1165"/>
      <c r="D36" s="1165"/>
      <c r="E36" s="1166"/>
      <c r="F36" s="434">
        <f>SUM(F37)</f>
        <v>0</v>
      </c>
      <c r="G36" s="434">
        <f>SUM(G37)</f>
        <v>0</v>
      </c>
      <c r="H36" s="434">
        <f>SUM(H37)</f>
        <v>0</v>
      </c>
      <c r="I36" s="434">
        <f aca="true" t="shared" si="6" ref="I36:Q36">SUM(I37)</f>
        <v>0</v>
      </c>
      <c r="J36" s="434">
        <f t="shared" si="6"/>
        <v>0</v>
      </c>
      <c r="K36" s="434">
        <f t="shared" si="6"/>
        <v>0</v>
      </c>
      <c r="L36" s="434">
        <f t="shared" si="6"/>
        <v>0</v>
      </c>
      <c r="M36" s="434">
        <f t="shared" si="6"/>
        <v>0</v>
      </c>
      <c r="N36" s="434">
        <f t="shared" si="6"/>
        <v>0</v>
      </c>
      <c r="O36" s="434">
        <f t="shared" si="6"/>
        <v>0</v>
      </c>
      <c r="P36" s="434">
        <f t="shared" si="6"/>
        <v>0</v>
      </c>
      <c r="Q36" s="434">
        <f t="shared" si="6"/>
        <v>0</v>
      </c>
    </row>
    <row r="37" spans="1:17" s="56" customFormat="1" ht="30" customHeight="1">
      <c r="A37" s="1192" t="s">
        <v>468</v>
      </c>
      <c r="B37" s="1194" t="s">
        <v>219</v>
      </c>
      <c r="C37" s="1196" t="s">
        <v>23</v>
      </c>
      <c r="D37" s="1198" t="s">
        <v>234</v>
      </c>
      <c r="E37" s="1196" t="s">
        <v>732</v>
      </c>
      <c r="F37" s="1189"/>
      <c r="G37" s="1189"/>
      <c r="H37" s="1189"/>
      <c r="I37" s="1187">
        <v>0</v>
      </c>
      <c r="J37" s="1151">
        <f>SUM(H37:I37)</f>
        <v>0</v>
      </c>
      <c r="K37" s="1189"/>
      <c r="L37" s="1187">
        <v>0</v>
      </c>
      <c r="M37" s="1151">
        <f>SUM(K37:L37)</f>
        <v>0</v>
      </c>
      <c r="N37" s="1189"/>
      <c r="O37" s="1187">
        <v>0</v>
      </c>
      <c r="P37" s="1151">
        <f>SUM(N37:O37)</f>
        <v>0</v>
      </c>
      <c r="Q37" s="1190">
        <f>J37+M37+P37</f>
        <v>0</v>
      </c>
    </row>
    <row r="38" spans="1:17" s="56" customFormat="1" ht="30" customHeight="1">
      <c r="A38" s="1193"/>
      <c r="B38" s="1195"/>
      <c r="C38" s="1197"/>
      <c r="D38" s="1199"/>
      <c r="E38" s="1197"/>
      <c r="F38" s="1188"/>
      <c r="G38" s="1188"/>
      <c r="H38" s="1188"/>
      <c r="I38" s="1188"/>
      <c r="J38" s="1152"/>
      <c r="K38" s="1188"/>
      <c r="L38" s="1188"/>
      <c r="M38" s="1152"/>
      <c r="N38" s="1188"/>
      <c r="O38" s="1188"/>
      <c r="P38" s="1152"/>
      <c r="Q38" s="1191"/>
    </row>
    <row r="39" spans="3:17" s="52" customFormat="1" ht="12.75" customHeight="1">
      <c r="C39" s="73"/>
      <c r="E39" s="73"/>
      <c r="F39" s="443"/>
      <c r="G39" s="443"/>
      <c r="H39" s="443"/>
      <c r="I39" s="443"/>
      <c r="J39" s="443"/>
      <c r="K39" s="443"/>
      <c r="L39" s="443"/>
      <c r="M39" s="443"/>
      <c r="N39" s="443"/>
      <c r="O39" s="443"/>
      <c r="P39" s="443"/>
      <c r="Q39" s="443"/>
    </row>
    <row r="40" spans="1:16" s="56" customFormat="1" ht="12.75" customHeight="1">
      <c r="A40" s="51"/>
      <c r="B40" s="51"/>
      <c r="C40" s="53"/>
      <c r="D40" s="53"/>
      <c r="E40" s="54"/>
      <c r="F40" s="55"/>
      <c r="G40" s="55"/>
      <c r="H40" s="55"/>
      <c r="I40" s="55"/>
      <c r="J40" s="55"/>
      <c r="K40" s="55"/>
      <c r="L40" s="55"/>
      <c r="M40" s="55"/>
      <c r="N40" s="55"/>
      <c r="O40" s="55"/>
      <c r="P40" s="55"/>
    </row>
    <row r="41" spans="1:17" s="77" customFormat="1" ht="15" customHeight="1">
      <c r="A41" s="76" t="s">
        <v>168</v>
      </c>
      <c r="B41" s="1158" t="s">
        <v>5</v>
      </c>
      <c r="C41" s="1159"/>
      <c r="D41" s="1159"/>
      <c r="E41" s="1159"/>
      <c r="F41" s="1159"/>
      <c r="G41" s="1159"/>
      <c r="H41" s="1159"/>
      <c r="I41" s="1159"/>
      <c r="J41" s="1159"/>
      <c r="K41" s="1159"/>
      <c r="L41" s="1159"/>
      <c r="M41" s="1159"/>
      <c r="N41" s="1159"/>
      <c r="O41" s="1159"/>
      <c r="P41" s="1159"/>
      <c r="Q41" s="1159"/>
    </row>
    <row r="42" spans="1:16" s="78" customFormat="1" ht="12.75" customHeight="1">
      <c r="A42" s="61"/>
      <c r="B42" s="59"/>
      <c r="C42" s="61"/>
      <c r="D42" s="61"/>
      <c r="E42" s="61"/>
      <c r="F42" s="62"/>
      <c r="G42" s="62"/>
      <c r="H42" s="62"/>
      <c r="I42" s="62"/>
      <c r="J42" s="62"/>
      <c r="K42" s="62"/>
      <c r="L42" s="62"/>
      <c r="M42" s="62"/>
      <c r="N42" s="62"/>
      <c r="O42" s="62"/>
      <c r="P42" s="62"/>
    </row>
    <row r="43" spans="1:17" s="77" customFormat="1" ht="15" customHeight="1">
      <c r="A43" s="79"/>
      <c r="B43" s="1158" t="s">
        <v>734</v>
      </c>
      <c r="C43" s="1159"/>
      <c r="D43" s="1159"/>
      <c r="E43" s="1159"/>
      <c r="F43" s="1159"/>
      <c r="G43" s="1159"/>
      <c r="H43" s="1159"/>
      <c r="I43" s="1159"/>
      <c r="J43" s="1159"/>
      <c r="K43" s="1159"/>
      <c r="L43" s="1159"/>
      <c r="M43" s="1159"/>
      <c r="N43" s="1159"/>
      <c r="O43" s="1159"/>
      <c r="P43" s="1159"/>
      <c r="Q43" s="1159"/>
    </row>
    <row r="44" spans="1:16" s="56" customFormat="1" ht="12.75" customHeight="1">
      <c r="A44" s="51"/>
      <c r="B44" s="51"/>
      <c r="C44" s="53"/>
      <c r="D44" s="53"/>
      <c r="E44" s="54"/>
      <c r="F44" s="55"/>
      <c r="G44" s="55"/>
      <c r="H44" s="55"/>
      <c r="I44" s="55"/>
      <c r="J44" s="55"/>
      <c r="K44" s="55"/>
      <c r="L44" s="55"/>
      <c r="M44" s="55"/>
      <c r="N44" s="55"/>
      <c r="O44" s="55"/>
      <c r="P44" s="55"/>
    </row>
    <row r="45" spans="1:16" s="56" customFormat="1" ht="12.75" customHeight="1">
      <c r="A45" s="51"/>
      <c r="B45" s="51"/>
      <c r="C45" s="53"/>
      <c r="D45" s="53"/>
      <c r="E45" s="54"/>
      <c r="F45" s="55"/>
      <c r="G45" s="55"/>
      <c r="H45" s="55"/>
      <c r="I45" s="55"/>
      <c r="J45" s="55"/>
      <c r="K45" s="55"/>
      <c r="L45" s="55"/>
      <c r="M45" s="55"/>
      <c r="N45" s="55"/>
      <c r="O45" s="55"/>
      <c r="P45" s="55"/>
    </row>
    <row r="46" spans="1:16" s="56" customFormat="1" ht="12.75" customHeight="1">
      <c r="A46" s="51"/>
      <c r="B46" s="51"/>
      <c r="C46" s="53"/>
      <c r="D46" s="53"/>
      <c r="E46" s="54"/>
      <c r="F46" s="55"/>
      <c r="G46" s="55"/>
      <c r="H46" s="55"/>
      <c r="I46" s="55"/>
      <c r="J46" s="55"/>
      <c r="K46" s="55"/>
      <c r="L46" s="55"/>
      <c r="M46" s="55"/>
      <c r="N46" s="55"/>
      <c r="O46" s="55"/>
      <c r="P46" s="55"/>
    </row>
    <row r="47" spans="1:16" s="56" customFormat="1" ht="12.75" customHeight="1">
      <c r="A47" s="51"/>
      <c r="B47" s="51"/>
      <c r="C47" s="53"/>
      <c r="D47" s="53"/>
      <c r="E47" s="54"/>
      <c r="F47" s="55"/>
      <c r="G47" s="55"/>
      <c r="H47" s="55"/>
      <c r="I47" s="55"/>
      <c r="J47" s="55"/>
      <c r="K47" s="55"/>
      <c r="L47" s="55"/>
      <c r="M47" s="55"/>
      <c r="N47" s="55"/>
      <c r="O47" s="55"/>
      <c r="P47" s="55"/>
    </row>
    <row r="48" spans="1:16" s="56" customFormat="1" ht="12.75" customHeight="1">
      <c r="A48" s="51"/>
      <c r="B48" s="51"/>
      <c r="C48" s="53"/>
      <c r="D48" s="53"/>
      <c r="E48" s="54"/>
      <c r="F48" s="55"/>
      <c r="G48" s="55"/>
      <c r="H48" s="55"/>
      <c r="I48" s="55"/>
      <c r="J48" s="55"/>
      <c r="K48" s="55"/>
      <c r="L48" s="55"/>
      <c r="M48" s="55"/>
      <c r="N48" s="55"/>
      <c r="O48" s="55"/>
      <c r="P48" s="55"/>
    </row>
    <row r="49" spans="1:16" s="56" customFormat="1" ht="12.75" customHeight="1">
      <c r="A49" s="51"/>
      <c r="B49" s="51"/>
      <c r="C49" s="53"/>
      <c r="D49" s="53"/>
      <c r="E49" s="54"/>
      <c r="F49" s="55"/>
      <c r="G49" s="55"/>
      <c r="H49" s="55"/>
      <c r="I49" s="55"/>
      <c r="J49" s="55"/>
      <c r="K49" s="55"/>
      <c r="L49" s="55"/>
      <c r="M49" s="55"/>
      <c r="N49" s="55"/>
      <c r="O49" s="55"/>
      <c r="P49" s="55"/>
    </row>
    <row r="50" spans="1:16" s="56" customFormat="1" ht="12.75" customHeight="1">
      <c r="A50" s="51"/>
      <c r="B50" s="51"/>
      <c r="C50" s="53"/>
      <c r="D50" s="53"/>
      <c r="E50" s="54"/>
      <c r="F50" s="55"/>
      <c r="G50" s="55"/>
      <c r="H50" s="55"/>
      <c r="I50" s="55"/>
      <c r="J50" s="55"/>
      <c r="K50" s="55"/>
      <c r="L50" s="55"/>
      <c r="M50" s="55"/>
      <c r="N50" s="55"/>
      <c r="O50" s="55"/>
      <c r="P50" s="55"/>
    </row>
    <row r="51" spans="1:16" s="56" customFormat="1" ht="12.75" customHeight="1">
      <c r="A51" s="51"/>
      <c r="B51" s="51"/>
      <c r="C51" s="53"/>
      <c r="D51" s="53"/>
      <c r="E51" s="54"/>
      <c r="F51" s="55"/>
      <c r="G51" s="55"/>
      <c r="H51" s="55"/>
      <c r="I51" s="55"/>
      <c r="J51" s="55"/>
      <c r="K51" s="55"/>
      <c r="L51" s="55"/>
      <c r="M51" s="55"/>
      <c r="N51" s="55"/>
      <c r="O51" s="55"/>
      <c r="P51" s="55"/>
    </row>
    <row r="52" spans="1:16" s="56" customFormat="1" ht="12.75" customHeight="1">
      <c r="A52" s="51"/>
      <c r="B52" s="51"/>
      <c r="C52" s="53"/>
      <c r="D52" s="53"/>
      <c r="E52" s="54"/>
      <c r="F52" s="55"/>
      <c r="G52" s="55"/>
      <c r="H52" s="55"/>
      <c r="I52" s="55"/>
      <c r="J52" s="55"/>
      <c r="K52" s="55"/>
      <c r="L52" s="55"/>
      <c r="M52" s="55"/>
      <c r="N52" s="55"/>
      <c r="O52" s="55"/>
      <c r="P52" s="55"/>
    </row>
    <row r="53" spans="1:16" s="56" customFormat="1" ht="12.75" customHeight="1">
      <c r="A53" s="51"/>
      <c r="B53" s="51"/>
      <c r="C53" s="53"/>
      <c r="D53" s="53"/>
      <c r="E53" s="54"/>
      <c r="F53" s="55"/>
      <c r="G53" s="55"/>
      <c r="H53" s="55"/>
      <c r="I53" s="55"/>
      <c r="J53" s="55"/>
      <c r="K53" s="55"/>
      <c r="L53" s="55"/>
      <c r="M53" s="55"/>
      <c r="N53" s="55"/>
      <c r="O53" s="55"/>
      <c r="P53" s="55"/>
    </row>
    <row r="54" spans="1:16" s="56" customFormat="1" ht="12.75" customHeight="1">
      <c r="A54" s="51"/>
      <c r="B54" s="51"/>
      <c r="C54" s="53"/>
      <c r="D54" s="53"/>
      <c r="E54" s="54"/>
      <c r="F54" s="55"/>
      <c r="G54" s="55"/>
      <c r="H54" s="55"/>
      <c r="I54" s="55"/>
      <c r="J54" s="55"/>
      <c r="K54" s="55"/>
      <c r="L54" s="55"/>
      <c r="M54" s="55"/>
      <c r="N54" s="55"/>
      <c r="O54" s="55"/>
      <c r="P54" s="55"/>
    </row>
    <row r="55" spans="1:16" s="56" customFormat="1" ht="12.75" customHeight="1">
      <c r="A55" s="51"/>
      <c r="B55" s="51"/>
      <c r="C55" s="53"/>
      <c r="D55" s="53"/>
      <c r="E55" s="54"/>
      <c r="F55" s="55"/>
      <c r="G55" s="55"/>
      <c r="H55" s="55"/>
      <c r="I55" s="55"/>
      <c r="J55" s="55"/>
      <c r="K55" s="55"/>
      <c r="L55" s="55"/>
      <c r="M55" s="55"/>
      <c r="N55" s="55"/>
      <c r="O55" s="55"/>
      <c r="P55" s="55"/>
    </row>
    <row r="56" spans="1:16" s="56" customFormat="1" ht="12.75" customHeight="1">
      <c r="A56" s="51"/>
      <c r="B56" s="51"/>
      <c r="C56" s="53"/>
      <c r="D56" s="53"/>
      <c r="E56" s="54"/>
      <c r="F56" s="55"/>
      <c r="G56" s="55"/>
      <c r="H56" s="55"/>
      <c r="I56" s="55"/>
      <c r="J56" s="55"/>
      <c r="K56" s="55"/>
      <c r="L56" s="55"/>
      <c r="M56" s="55"/>
      <c r="N56" s="55"/>
      <c r="O56" s="55"/>
      <c r="P56" s="55"/>
    </row>
    <row r="57" spans="1:16" s="56" customFormat="1" ht="12.75" customHeight="1">
      <c r="A57" s="51"/>
      <c r="B57" s="51"/>
      <c r="C57" s="53"/>
      <c r="D57" s="53"/>
      <c r="E57" s="54"/>
      <c r="F57" s="55"/>
      <c r="G57" s="55"/>
      <c r="H57" s="55"/>
      <c r="I57" s="55"/>
      <c r="J57" s="55"/>
      <c r="K57" s="55"/>
      <c r="L57" s="55"/>
      <c r="M57" s="55"/>
      <c r="N57" s="55"/>
      <c r="O57" s="55"/>
      <c r="P57" s="55"/>
    </row>
    <row r="58" spans="1:16" s="56" customFormat="1" ht="12.75" customHeight="1">
      <c r="A58" s="51"/>
      <c r="B58" s="51"/>
      <c r="C58" s="53"/>
      <c r="D58" s="53"/>
      <c r="E58" s="54"/>
      <c r="F58" s="55"/>
      <c r="G58" s="55"/>
      <c r="H58" s="55"/>
      <c r="I58" s="55"/>
      <c r="J58" s="55"/>
      <c r="K58" s="55"/>
      <c r="L58" s="55"/>
      <c r="M58" s="55"/>
      <c r="N58" s="55"/>
      <c r="O58" s="55"/>
      <c r="P58" s="55"/>
    </row>
    <row r="59" spans="1:16" s="56" customFormat="1" ht="12.75" customHeight="1">
      <c r="A59" s="51"/>
      <c r="B59" s="51"/>
      <c r="C59" s="53"/>
      <c r="D59" s="53"/>
      <c r="E59" s="54"/>
      <c r="F59" s="55"/>
      <c r="G59" s="55"/>
      <c r="H59" s="55"/>
      <c r="I59" s="55"/>
      <c r="J59" s="55"/>
      <c r="K59" s="55"/>
      <c r="L59" s="55"/>
      <c r="M59" s="55"/>
      <c r="N59" s="55"/>
      <c r="O59" s="55"/>
      <c r="P59" s="55"/>
    </row>
    <row r="60" spans="1:16" s="56" customFormat="1" ht="12.75" customHeight="1">
      <c r="A60" s="51"/>
      <c r="B60" s="51"/>
      <c r="C60" s="53"/>
      <c r="D60" s="53"/>
      <c r="E60" s="54"/>
      <c r="F60" s="55"/>
      <c r="G60" s="55"/>
      <c r="H60" s="55"/>
      <c r="I60" s="55"/>
      <c r="J60" s="55"/>
      <c r="K60" s="55"/>
      <c r="L60" s="55"/>
      <c r="M60" s="55"/>
      <c r="N60" s="55"/>
      <c r="O60" s="55"/>
      <c r="P60" s="55"/>
    </row>
    <row r="61" spans="1:16" s="56" customFormat="1" ht="12.75" customHeight="1">
      <c r="A61" s="51"/>
      <c r="B61" s="51"/>
      <c r="C61" s="53"/>
      <c r="D61" s="53"/>
      <c r="E61" s="54"/>
      <c r="F61" s="55"/>
      <c r="G61" s="55"/>
      <c r="H61" s="55"/>
      <c r="I61" s="55"/>
      <c r="J61" s="55"/>
      <c r="K61" s="55"/>
      <c r="L61" s="55"/>
      <c r="M61" s="55"/>
      <c r="N61" s="55"/>
      <c r="O61" s="55"/>
      <c r="P61" s="55"/>
    </row>
    <row r="62" spans="1:16" s="56" customFormat="1" ht="12.75" customHeight="1">
      <c r="A62" s="51"/>
      <c r="B62" s="51"/>
      <c r="C62" s="53"/>
      <c r="D62" s="53"/>
      <c r="E62" s="54"/>
      <c r="F62" s="55"/>
      <c r="G62" s="55"/>
      <c r="H62" s="55"/>
      <c r="I62" s="55"/>
      <c r="J62" s="55"/>
      <c r="K62" s="55"/>
      <c r="L62" s="55"/>
      <c r="M62" s="55"/>
      <c r="N62" s="55"/>
      <c r="O62" s="55"/>
      <c r="P62" s="55"/>
    </row>
    <row r="63" spans="1:16" s="56" customFormat="1" ht="12.75" customHeight="1">
      <c r="A63" s="51"/>
      <c r="B63" s="51"/>
      <c r="C63" s="53"/>
      <c r="D63" s="53"/>
      <c r="E63" s="54"/>
      <c r="F63" s="55"/>
      <c r="G63" s="55"/>
      <c r="H63" s="55"/>
      <c r="I63" s="55"/>
      <c r="J63" s="55"/>
      <c r="K63" s="55"/>
      <c r="L63" s="55"/>
      <c r="M63" s="55"/>
      <c r="N63" s="55"/>
      <c r="O63" s="55"/>
      <c r="P63" s="55"/>
    </row>
    <row r="64" spans="1:16" s="56" customFormat="1" ht="12.75" customHeight="1">
      <c r="A64" s="51"/>
      <c r="B64" s="51"/>
      <c r="C64" s="53"/>
      <c r="D64" s="53"/>
      <c r="E64" s="54"/>
      <c r="F64" s="55"/>
      <c r="G64" s="55"/>
      <c r="H64" s="55"/>
      <c r="I64" s="55"/>
      <c r="J64" s="55"/>
      <c r="K64" s="55"/>
      <c r="L64" s="55"/>
      <c r="M64" s="55"/>
      <c r="N64" s="55"/>
      <c r="O64" s="55"/>
      <c r="P64" s="55"/>
    </row>
    <row r="65" spans="1:16" s="56" customFormat="1" ht="12.75" customHeight="1">
      <c r="A65" s="51"/>
      <c r="B65" s="51"/>
      <c r="C65" s="53"/>
      <c r="D65" s="53"/>
      <c r="E65" s="54"/>
      <c r="F65" s="55"/>
      <c r="G65" s="55"/>
      <c r="H65" s="55"/>
      <c r="I65" s="55"/>
      <c r="J65" s="55"/>
      <c r="K65" s="55"/>
      <c r="L65" s="55"/>
      <c r="M65" s="55"/>
      <c r="N65" s="55"/>
      <c r="O65" s="55"/>
      <c r="P65" s="55"/>
    </row>
    <row r="66" spans="1:16" s="56" customFormat="1" ht="12.75" customHeight="1">
      <c r="A66" s="51"/>
      <c r="B66" s="51"/>
      <c r="C66" s="53"/>
      <c r="D66" s="53"/>
      <c r="E66" s="54"/>
      <c r="F66" s="55"/>
      <c r="G66" s="55"/>
      <c r="H66" s="55"/>
      <c r="I66" s="55"/>
      <c r="J66" s="55"/>
      <c r="K66" s="55"/>
      <c r="L66" s="55"/>
      <c r="M66" s="55"/>
      <c r="N66" s="55"/>
      <c r="O66" s="55"/>
      <c r="P66" s="55"/>
    </row>
    <row r="67" spans="1:16" s="56" customFormat="1" ht="12.75" customHeight="1">
      <c r="A67" s="51"/>
      <c r="B67" s="51"/>
      <c r="C67" s="53"/>
      <c r="D67" s="53"/>
      <c r="E67" s="54"/>
      <c r="F67" s="55"/>
      <c r="G67" s="55"/>
      <c r="H67" s="55"/>
      <c r="I67" s="55"/>
      <c r="J67" s="55"/>
      <c r="K67" s="55"/>
      <c r="L67" s="55"/>
      <c r="M67" s="55"/>
      <c r="N67" s="55"/>
      <c r="O67" s="55"/>
      <c r="P67" s="55"/>
    </row>
    <row r="68" spans="1:16" s="56" customFormat="1" ht="12.75" customHeight="1">
      <c r="A68" s="51"/>
      <c r="B68" s="51"/>
      <c r="C68" s="53"/>
      <c r="D68" s="53"/>
      <c r="E68" s="54"/>
      <c r="F68" s="55"/>
      <c r="G68" s="55"/>
      <c r="H68" s="55"/>
      <c r="I68" s="55"/>
      <c r="J68" s="55"/>
      <c r="K68" s="55"/>
      <c r="L68" s="55"/>
      <c r="M68" s="55"/>
      <c r="N68" s="55"/>
      <c r="O68" s="55"/>
      <c r="P68" s="55"/>
    </row>
    <row r="69" spans="1:16" s="56" customFormat="1" ht="12.75" customHeight="1">
      <c r="A69" s="51"/>
      <c r="B69" s="51"/>
      <c r="C69" s="53"/>
      <c r="D69" s="53"/>
      <c r="E69" s="54"/>
      <c r="F69" s="55"/>
      <c r="G69" s="55"/>
      <c r="H69" s="55"/>
      <c r="I69" s="55"/>
      <c r="J69" s="55"/>
      <c r="K69" s="55"/>
      <c r="L69" s="55"/>
      <c r="M69" s="55"/>
      <c r="N69" s="55"/>
      <c r="O69" s="55"/>
      <c r="P69" s="55"/>
    </row>
    <row r="70" spans="1:16" s="56" customFormat="1" ht="12.75" customHeight="1">
      <c r="A70" s="51"/>
      <c r="B70" s="51"/>
      <c r="C70" s="53"/>
      <c r="D70" s="53"/>
      <c r="E70" s="54"/>
      <c r="F70" s="55"/>
      <c r="G70" s="55"/>
      <c r="H70" s="55"/>
      <c r="I70" s="55"/>
      <c r="J70" s="55"/>
      <c r="K70" s="55"/>
      <c r="L70" s="55"/>
      <c r="M70" s="55"/>
      <c r="N70" s="55"/>
      <c r="O70" s="55"/>
      <c r="P70" s="55"/>
    </row>
    <row r="71" spans="1:16" s="56" customFormat="1" ht="12.75" customHeight="1">
      <c r="A71" s="51"/>
      <c r="B71" s="51"/>
      <c r="C71" s="53"/>
      <c r="D71" s="53"/>
      <c r="E71" s="54"/>
      <c r="F71" s="55"/>
      <c r="G71" s="55"/>
      <c r="H71" s="55"/>
      <c r="I71" s="55"/>
      <c r="J71" s="55"/>
      <c r="K71" s="55"/>
      <c r="L71" s="55"/>
      <c r="M71" s="55"/>
      <c r="N71" s="55"/>
      <c r="O71" s="55"/>
      <c r="P71" s="55"/>
    </row>
    <row r="72" spans="1:16" s="56" customFormat="1" ht="12.75" customHeight="1">
      <c r="A72" s="51"/>
      <c r="B72" s="51"/>
      <c r="C72" s="53"/>
      <c r="D72" s="53"/>
      <c r="E72" s="54"/>
      <c r="F72" s="55"/>
      <c r="G72" s="55"/>
      <c r="H72" s="55"/>
      <c r="I72" s="55"/>
      <c r="J72" s="55"/>
      <c r="K72" s="55"/>
      <c r="L72" s="55"/>
      <c r="M72" s="55"/>
      <c r="N72" s="55"/>
      <c r="O72" s="55"/>
      <c r="P72" s="55"/>
    </row>
    <row r="73" spans="1:16" s="56" customFormat="1" ht="12.75" customHeight="1">
      <c r="A73" s="51"/>
      <c r="B73" s="51"/>
      <c r="C73" s="53"/>
      <c r="D73" s="53"/>
      <c r="E73" s="54"/>
      <c r="F73" s="55"/>
      <c r="G73" s="55"/>
      <c r="H73" s="55"/>
      <c r="I73" s="55"/>
      <c r="J73" s="55"/>
      <c r="K73" s="55"/>
      <c r="L73" s="55"/>
      <c r="M73" s="55"/>
      <c r="N73" s="55"/>
      <c r="O73" s="55"/>
      <c r="P73" s="55"/>
    </row>
    <row r="74" spans="1:16" s="56" customFormat="1" ht="12.75" customHeight="1">
      <c r="A74" s="51"/>
      <c r="B74" s="51"/>
      <c r="C74" s="53"/>
      <c r="D74" s="53"/>
      <c r="E74" s="54"/>
      <c r="F74" s="55"/>
      <c r="G74" s="55"/>
      <c r="H74" s="55"/>
      <c r="I74" s="55"/>
      <c r="J74" s="55"/>
      <c r="K74" s="55"/>
      <c r="L74" s="55"/>
      <c r="M74" s="55"/>
      <c r="N74" s="55"/>
      <c r="O74" s="55"/>
      <c r="P74" s="55"/>
    </row>
    <row r="75" spans="1:16" s="56" customFormat="1" ht="12.75" customHeight="1">
      <c r="A75" s="51"/>
      <c r="B75" s="51"/>
      <c r="C75" s="53"/>
      <c r="D75" s="53"/>
      <c r="E75" s="54"/>
      <c r="F75" s="55"/>
      <c r="G75" s="55"/>
      <c r="H75" s="55"/>
      <c r="I75" s="55"/>
      <c r="J75" s="55"/>
      <c r="K75" s="55"/>
      <c r="L75" s="55"/>
      <c r="M75" s="55"/>
      <c r="N75" s="55"/>
      <c r="O75" s="55"/>
      <c r="P75" s="55"/>
    </row>
    <row r="76" spans="1:16" s="56" customFormat="1" ht="12.75" customHeight="1">
      <c r="A76" s="51"/>
      <c r="B76" s="51"/>
      <c r="C76" s="53"/>
      <c r="D76" s="53"/>
      <c r="E76" s="54"/>
      <c r="F76" s="55"/>
      <c r="G76" s="55"/>
      <c r="H76" s="55"/>
      <c r="I76" s="55"/>
      <c r="J76" s="55"/>
      <c r="K76" s="55"/>
      <c r="L76" s="55"/>
      <c r="M76" s="55"/>
      <c r="N76" s="55"/>
      <c r="O76" s="55"/>
      <c r="P76" s="55"/>
    </row>
    <row r="77" spans="1:16" s="56" customFormat="1" ht="12.75" customHeight="1">
      <c r="A77" s="51"/>
      <c r="B77" s="51"/>
      <c r="C77" s="53"/>
      <c r="D77" s="53"/>
      <c r="E77" s="54"/>
      <c r="F77" s="55"/>
      <c r="G77" s="55"/>
      <c r="H77" s="55"/>
      <c r="I77" s="55"/>
      <c r="J77" s="55"/>
      <c r="K77" s="55"/>
      <c r="L77" s="55"/>
      <c r="M77" s="55"/>
      <c r="N77" s="55"/>
      <c r="O77" s="55"/>
      <c r="P77" s="55"/>
    </row>
    <row r="78" spans="1:16" s="56" customFormat="1" ht="12.75" customHeight="1">
      <c r="A78" s="51"/>
      <c r="B78" s="51"/>
      <c r="C78" s="53"/>
      <c r="D78" s="53"/>
      <c r="E78" s="54"/>
      <c r="F78" s="55"/>
      <c r="G78" s="55"/>
      <c r="H78" s="55"/>
      <c r="I78" s="55"/>
      <c r="J78" s="55"/>
      <c r="K78" s="55"/>
      <c r="L78" s="55"/>
      <c r="M78" s="55"/>
      <c r="N78" s="55"/>
      <c r="O78" s="55"/>
      <c r="P78" s="55"/>
    </row>
    <row r="79" spans="1:16" s="56" customFormat="1" ht="12.75" customHeight="1">
      <c r="A79" s="51"/>
      <c r="B79" s="51"/>
      <c r="C79" s="53"/>
      <c r="D79" s="53"/>
      <c r="E79" s="54"/>
      <c r="F79" s="55"/>
      <c r="G79" s="55"/>
      <c r="H79" s="55"/>
      <c r="I79" s="55"/>
      <c r="J79" s="55"/>
      <c r="K79" s="55"/>
      <c r="L79" s="55"/>
      <c r="M79" s="55"/>
      <c r="N79" s="55"/>
      <c r="O79" s="55"/>
      <c r="P79" s="55"/>
    </row>
    <row r="80" spans="1:16" s="56" customFormat="1" ht="12.75" customHeight="1">
      <c r="A80" s="51"/>
      <c r="B80" s="51"/>
      <c r="C80" s="53"/>
      <c r="D80" s="53"/>
      <c r="E80" s="54"/>
      <c r="F80" s="55"/>
      <c r="G80" s="55"/>
      <c r="H80" s="55"/>
      <c r="I80" s="55"/>
      <c r="J80" s="55"/>
      <c r="K80" s="55"/>
      <c r="L80" s="55"/>
      <c r="M80" s="55"/>
      <c r="N80" s="55"/>
      <c r="O80" s="55"/>
      <c r="P80" s="55"/>
    </row>
    <row r="81" spans="1:16" s="56" customFormat="1" ht="12.75" customHeight="1">
      <c r="A81" s="51"/>
      <c r="B81" s="51"/>
      <c r="C81" s="53"/>
      <c r="D81" s="53"/>
      <c r="E81" s="54"/>
      <c r="F81" s="55"/>
      <c r="G81" s="55"/>
      <c r="H81" s="55"/>
      <c r="I81" s="55"/>
      <c r="J81" s="55"/>
      <c r="K81" s="55"/>
      <c r="L81" s="55"/>
      <c r="M81" s="55"/>
      <c r="N81" s="55"/>
      <c r="O81" s="55"/>
      <c r="P81" s="55"/>
    </row>
    <row r="82" spans="1:16" s="56" customFormat="1" ht="12.75" customHeight="1">
      <c r="A82" s="51"/>
      <c r="B82" s="51"/>
      <c r="C82" s="53"/>
      <c r="D82" s="53"/>
      <c r="E82" s="54"/>
      <c r="F82" s="55"/>
      <c r="G82" s="55"/>
      <c r="H82" s="55"/>
      <c r="I82" s="55"/>
      <c r="J82" s="55"/>
      <c r="K82" s="55"/>
      <c r="L82" s="55"/>
      <c r="M82" s="55"/>
      <c r="N82" s="55"/>
      <c r="O82" s="55"/>
      <c r="P82" s="55"/>
    </row>
    <row r="83" spans="1:16" s="56" customFormat="1" ht="12.75" customHeight="1">
      <c r="A83" s="51"/>
      <c r="B83" s="51"/>
      <c r="C83" s="53"/>
      <c r="D83" s="53"/>
      <c r="E83" s="54"/>
      <c r="F83" s="55"/>
      <c r="G83" s="55"/>
      <c r="H83" s="55"/>
      <c r="I83" s="55"/>
      <c r="J83" s="55"/>
      <c r="K83" s="55"/>
      <c r="L83" s="55"/>
      <c r="M83" s="55"/>
      <c r="N83" s="55"/>
      <c r="O83" s="55"/>
      <c r="P83" s="55"/>
    </row>
    <row r="84" spans="1:17" s="63" customFormat="1" ht="22.5" customHeight="1">
      <c r="A84" s="1025" t="s">
        <v>490</v>
      </c>
      <c r="B84" s="1180"/>
      <c r="C84" s="1180"/>
      <c r="D84" s="1180"/>
      <c r="E84" s="1180"/>
      <c r="F84" s="1180"/>
      <c r="G84" s="1180"/>
      <c r="H84" s="1180"/>
      <c r="I84" s="1180"/>
      <c r="J84" s="1180"/>
      <c r="K84" s="1180"/>
      <c r="L84" s="1180"/>
      <c r="M84" s="1180"/>
      <c r="N84" s="1180"/>
      <c r="O84" s="1180"/>
      <c r="P84" s="1180"/>
      <c r="Q84" s="1180"/>
    </row>
    <row r="86" spans="1:16" s="51" customFormat="1" ht="21.75" customHeight="1">
      <c r="A86" s="51" t="s">
        <v>95</v>
      </c>
      <c r="C86" s="53"/>
      <c r="E86" s="53"/>
      <c r="F86" s="65"/>
      <c r="G86" s="65"/>
      <c r="H86" s="65"/>
      <c r="I86" s="65"/>
      <c r="J86" s="65"/>
      <c r="K86" s="65"/>
      <c r="L86" s="65"/>
      <c r="M86" s="65"/>
      <c r="N86" s="65"/>
      <c r="O86" s="65"/>
      <c r="P86" s="65"/>
    </row>
    <row r="87" spans="1:17" s="51" customFormat="1" ht="21" customHeight="1" thickBot="1">
      <c r="A87" s="66" t="s">
        <v>197</v>
      </c>
      <c r="B87" s="66"/>
      <c r="C87" s="67"/>
      <c r="D87" s="66"/>
      <c r="E87" s="67"/>
      <c r="F87" s="68"/>
      <c r="G87" s="70"/>
      <c r="H87" s="70"/>
      <c r="I87" s="70"/>
      <c r="J87" s="70"/>
      <c r="K87" s="70"/>
      <c r="L87" s="70"/>
      <c r="M87" s="70"/>
      <c r="N87" s="1027" t="s">
        <v>488</v>
      </c>
      <c r="O87" s="1181"/>
      <c r="P87" s="1181"/>
      <c r="Q87" s="1181"/>
    </row>
    <row r="88" spans="1:17" s="59" customFormat="1" ht="72" customHeight="1" thickBot="1">
      <c r="A88" s="1182" t="s">
        <v>200</v>
      </c>
      <c r="B88" s="1183" t="s">
        <v>201</v>
      </c>
      <c r="C88" s="1184" t="s">
        <v>54</v>
      </c>
      <c r="D88" s="1182" t="s">
        <v>202</v>
      </c>
      <c r="E88" s="1184" t="s">
        <v>55</v>
      </c>
      <c r="F88" s="71"/>
      <c r="G88" s="71"/>
      <c r="H88" s="1149"/>
      <c r="I88" s="1149"/>
      <c r="J88" s="1150"/>
      <c r="K88" s="1149"/>
      <c r="L88" s="1149"/>
      <c r="M88" s="1150"/>
      <c r="N88" s="1149"/>
      <c r="O88" s="1149"/>
      <c r="P88" s="1150"/>
      <c r="Q88" s="1174" t="s">
        <v>469</v>
      </c>
    </row>
    <row r="89" spans="1:17" s="59" customFormat="1" ht="21.75" customHeight="1" thickBot="1">
      <c r="A89" s="1182"/>
      <c r="B89" s="1183"/>
      <c r="C89" s="1184"/>
      <c r="D89" s="1182"/>
      <c r="E89" s="1184"/>
      <c r="F89" s="1176" t="s">
        <v>199</v>
      </c>
      <c r="G89" s="1176" t="s">
        <v>199</v>
      </c>
      <c r="H89" s="1170" t="s">
        <v>194</v>
      </c>
      <c r="I89" s="1172" t="s">
        <v>56</v>
      </c>
      <c r="J89" s="1176" t="s">
        <v>199</v>
      </c>
      <c r="K89" s="1170" t="s">
        <v>194</v>
      </c>
      <c r="L89" s="1172" t="s">
        <v>56</v>
      </c>
      <c r="M89" s="1176" t="s">
        <v>199</v>
      </c>
      <c r="N89" s="1170" t="s">
        <v>194</v>
      </c>
      <c r="O89" s="1172" t="s">
        <v>56</v>
      </c>
      <c r="P89" s="1176" t="s">
        <v>199</v>
      </c>
      <c r="Q89" s="1175"/>
    </row>
    <row r="90" spans="1:17" s="59" customFormat="1" ht="24.75" customHeight="1" thickBot="1">
      <c r="A90" s="1182"/>
      <c r="B90" s="1183"/>
      <c r="C90" s="1184"/>
      <c r="D90" s="1182"/>
      <c r="E90" s="1184"/>
      <c r="F90" s="1177"/>
      <c r="G90" s="1177"/>
      <c r="H90" s="1171"/>
      <c r="I90" s="1173"/>
      <c r="J90" s="1177"/>
      <c r="K90" s="1171"/>
      <c r="L90" s="1173"/>
      <c r="M90" s="1177"/>
      <c r="N90" s="1171"/>
      <c r="O90" s="1173"/>
      <c r="P90" s="1177"/>
      <c r="Q90" s="1173"/>
    </row>
    <row r="91" spans="1:17" s="72" customFormat="1" ht="22.5" customHeight="1" thickBot="1">
      <c r="A91" s="1167" t="s">
        <v>193</v>
      </c>
      <c r="B91" s="1185"/>
      <c r="C91" s="1185"/>
      <c r="D91" s="1185"/>
      <c r="E91" s="1186"/>
      <c r="F91" s="469">
        <f aca="true" t="shared" si="7" ref="F91:Q91">F93+F100+F107</f>
        <v>2500</v>
      </c>
      <c r="G91" s="469">
        <f t="shared" si="7"/>
        <v>0</v>
      </c>
      <c r="H91" s="469">
        <f t="shared" si="7"/>
        <v>500</v>
      </c>
      <c r="I91" s="469">
        <f t="shared" si="7"/>
        <v>0</v>
      </c>
      <c r="J91" s="469">
        <f t="shared" si="7"/>
        <v>500</v>
      </c>
      <c r="K91" s="469">
        <f t="shared" si="7"/>
        <v>1000</v>
      </c>
      <c r="L91" s="469">
        <f t="shared" si="7"/>
        <v>0</v>
      </c>
      <c r="M91" s="469">
        <f t="shared" si="7"/>
        <v>1000</v>
      </c>
      <c r="N91" s="469">
        <f t="shared" si="7"/>
        <v>1000</v>
      </c>
      <c r="O91" s="469">
        <f t="shared" si="7"/>
        <v>0</v>
      </c>
      <c r="P91" s="469">
        <f t="shared" si="7"/>
        <v>1000</v>
      </c>
      <c r="Q91" s="469">
        <f t="shared" si="7"/>
        <v>2500</v>
      </c>
    </row>
    <row r="92" spans="1:17" s="52" customFormat="1" ht="4.5" customHeight="1" thickBot="1">
      <c r="A92" s="441"/>
      <c r="B92" s="441"/>
      <c r="C92" s="442"/>
      <c r="D92" s="441"/>
      <c r="E92" s="442"/>
      <c r="F92" s="443"/>
      <c r="G92" s="443"/>
      <c r="H92" s="443"/>
      <c r="I92" s="443"/>
      <c r="J92" s="443"/>
      <c r="K92" s="443"/>
      <c r="L92" s="443"/>
      <c r="M92" s="443"/>
      <c r="N92" s="443"/>
      <c r="O92" s="443"/>
      <c r="P92" s="443"/>
      <c r="Q92" s="443"/>
    </row>
    <row r="93" spans="1:17" s="75" customFormat="1" ht="21.75" customHeight="1" thickBot="1">
      <c r="A93" s="1161" t="s">
        <v>20</v>
      </c>
      <c r="B93" s="1162"/>
      <c r="C93" s="1162"/>
      <c r="D93" s="1162"/>
      <c r="E93" s="1163"/>
      <c r="F93" s="444">
        <f aca="true" t="shared" si="8" ref="F93:Q93">F95+F97</f>
        <v>0</v>
      </c>
      <c r="G93" s="444">
        <f t="shared" si="8"/>
        <v>0</v>
      </c>
      <c r="H93" s="444">
        <f t="shared" si="8"/>
        <v>0</v>
      </c>
      <c r="I93" s="444">
        <f t="shared" si="8"/>
        <v>0</v>
      </c>
      <c r="J93" s="444">
        <f t="shared" si="8"/>
        <v>0</v>
      </c>
      <c r="K93" s="444">
        <f t="shared" si="8"/>
        <v>0</v>
      </c>
      <c r="L93" s="444">
        <f t="shared" si="8"/>
        <v>0</v>
      </c>
      <c r="M93" s="444">
        <f t="shared" si="8"/>
        <v>0</v>
      </c>
      <c r="N93" s="444">
        <f t="shared" si="8"/>
        <v>0</v>
      </c>
      <c r="O93" s="444">
        <f t="shared" si="8"/>
        <v>0</v>
      </c>
      <c r="P93" s="444">
        <f t="shared" si="8"/>
        <v>0</v>
      </c>
      <c r="Q93" s="444">
        <f t="shared" si="8"/>
        <v>0</v>
      </c>
    </row>
    <row r="94" spans="1:17" s="52" customFormat="1" ht="4.5" customHeight="1" thickBot="1">
      <c r="A94" s="441"/>
      <c r="B94" s="441"/>
      <c r="C94" s="442"/>
      <c r="D94" s="441"/>
      <c r="E94" s="442"/>
      <c r="F94" s="443"/>
      <c r="G94" s="443"/>
      <c r="H94" s="443"/>
      <c r="I94" s="443"/>
      <c r="J94" s="443"/>
      <c r="K94" s="443"/>
      <c r="L94" s="443"/>
      <c r="M94" s="443"/>
      <c r="N94" s="443"/>
      <c r="O94" s="443"/>
      <c r="P94" s="443"/>
      <c r="Q94" s="443"/>
    </row>
    <row r="95" spans="1:17" s="6" customFormat="1" ht="21" customHeight="1" thickBot="1">
      <c r="A95" s="1164" t="s">
        <v>491</v>
      </c>
      <c r="B95" s="1165"/>
      <c r="C95" s="1165"/>
      <c r="D95" s="1165"/>
      <c r="E95" s="1166"/>
      <c r="F95" s="434">
        <f aca="true" t="shared" si="9" ref="F95:Q95">SUM(F96)</f>
        <v>0</v>
      </c>
      <c r="G95" s="434">
        <f t="shared" si="9"/>
        <v>0</v>
      </c>
      <c r="H95" s="434">
        <f t="shared" si="9"/>
        <v>0</v>
      </c>
      <c r="I95" s="434">
        <f t="shared" si="9"/>
        <v>0</v>
      </c>
      <c r="J95" s="434">
        <f t="shared" si="9"/>
        <v>0</v>
      </c>
      <c r="K95" s="434">
        <f t="shared" si="9"/>
        <v>0</v>
      </c>
      <c r="L95" s="434">
        <f t="shared" si="9"/>
        <v>0</v>
      </c>
      <c r="M95" s="434">
        <f t="shared" si="9"/>
        <v>0</v>
      </c>
      <c r="N95" s="434">
        <f t="shared" si="9"/>
        <v>0</v>
      </c>
      <c r="O95" s="434">
        <f t="shared" si="9"/>
        <v>0</v>
      </c>
      <c r="P95" s="434">
        <f t="shared" si="9"/>
        <v>0</v>
      </c>
      <c r="Q95" s="434">
        <f t="shared" si="9"/>
        <v>0</v>
      </c>
    </row>
    <row r="96" spans="1:17" s="56" customFormat="1" ht="30" customHeight="1" thickBot="1">
      <c r="A96" s="440"/>
      <c r="B96" s="435"/>
      <c r="C96" s="436"/>
      <c r="D96" s="435"/>
      <c r="E96" s="436"/>
      <c r="F96" s="437">
        <f>J96</f>
        <v>0</v>
      </c>
      <c r="G96" s="437">
        <v>0</v>
      </c>
      <c r="H96" s="437">
        <v>0</v>
      </c>
      <c r="I96" s="438">
        <v>0</v>
      </c>
      <c r="J96" s="437">
        <f>SUM(H96:I96)</f>
        <v>0</v>
      </c>
      <c r="K96" s="437">
        <v>0</v>
      </c>
      <c r="L96" s="438">
        <v>0</v>
      </c>
      <c r="M96" s="437">
        <f>SUM(K96:L96)</f>
        <v>0</v>
      </c>
      <c r="N96" s="437">
        <v>0</v>
      </c>
      <c r="O96" s="438">
        <v>0</v>
      </c>
      <c r="P96" s="437">
        <f>SUM(N96:O96)</f>
        <v>0</v>
      </c>
      <c r="Q96" s="439">
        <f>J96+M96+P96</f>
        <v>0</v>
      </c>
    </row>
    <row r="97" spans="1:17" s="6" customFormat="1" ht="21" customHeight="1" thickBot="1">
      <c r="A97" s="1164" t="s">
        <v>492</v>
      </c>
      <c r="B97" s="1165"/>
      <c r="C97" s="1165"/>
      <c r="D97" s="1165"/>
      <c r="E97" s="1166"/>
      <c r="F97" s="434">
        <f aca="true" t="shared" si="10" ref="F97:Q97">SUM(F98)</f>
        <v>0</v>
      </c>
      <c r="G97" s="434">
        <f t="shared" si="10"/>
        <v>0</v>
      </c>
      <c r="H97" s="434">
        <f t="shared" si="10"/>
        <v>0</v>
      </c>
      <c r="I97" s="434">
        <f t="shared" si="10"/>
        <v>0</v>
      </c>
      <c r="J97" s="434">
        <f t="shared" si="10"/>
        <v>0</v>
      </c>
      <c r="K97" s="434">
        <f t="shared" si="10"/>
        <v>0</v>
      </c>
      <c r="L97" s="434">
        <f t="shared" si="10"/>
        <v>0</v>
      </c>
      <c r="M97" s="434">
        <f t="shared" si="10"/>
        <v>0</v>
      </c>
      <c r="N97" s="434">
        <f t="shared" si="10"/>
        <v>0</v>
      </c>
      <c r="O97" s="434">
        <f t="shared" si="10"/>
        <v>0</v>
      </c>
      <c r="P97" s="434">
        <f t="shared" si="10"/>
        <v>0</v>
      </c>
      <c r="Q97" s="434">
        <f t="shared" si="10"/>
        <v>0</v>
      </c>
    </row>
    <row r="98" spans="1:17" s="56" customFormat="1" ht="30" customHeight="1" thickBot="1">
      <c r="A98" s="440"/>
      <c r="B98" s="435"/>
      <c r="C98" s="436"/>
      <c r="D98" s="435"/>
      <c r="E98" s="436"/>
      <c r="F98" s="437">
        <f>G98+Q98</f>
        <v>0</v>
      </c>
      <c r="G98" s="437">
        <v>0</v>
      </c>
      <c r="H98" s="437">
        <v>0</v>
      </c>
      <c r="I98" s="438">
        <v>0</v>
      </c>
      <c r="J98" s="437">
        <f>SUM(H98:I98)</f>
        <v>0</v>
      </c>
      <c r="K98" s="437">
        <v>0</v>
      </c>
      <c r="L98" s="438">
        <v>0</v>
      </c>
      <c r="M98" s="437">
        <f>SUM(K98:L98)</f>
        <v>0</v>
      </c>
      <c r="N98" s="437">
        <v>0</v>
      </c>
      <c r="O98" s="438">
        <v>0</v>
      </c>
      <c r="P98" s="437">
        <f>SUM(N98:O98)</f>
        <v>0</v>
      </c>
      <c r="Q98" s="439">
        <f>J98+M98+P98</f>
        <v>0</v>
      </c>
    </row>
    <row r="99" spans="1:17" s="52" customFormat="1" ht="4.5" customHeight="1" thickBot="1">
      <c r="A99" s="441"/>
      <c r="B99" s="441"/>
      <c r="C99" s="442"/>
      <c r="D99" s="441"/>
      <c r="E99" s="442"/>
      <c r="F99" s="443"/>
      <c r="G99" s="443"/>
      <c r="H99" s="443"/>
      <c r="I99" s="443"/>
      <c r="J99" s="443"/>
      <c r="K99" s="443"/>
      <c r="L99" s="443"/>
      <c r="M99" s="443"/>
      <c r="N99" s="443"/>
      <c r="O99" s="443"/>
      <c r="P99" s="443"/>
      <c r="Q99" s="443"/>
    </row>
    <row r="100" spans="1:17" s="75" customFormat="1" ht="21.75" customHeight="1" thickBot="1">
      <c r="A100" s="1161" t="s">
        <v>21</v>
      </c>
      <c r="B100" s="1162"/>
      <c r="C100" s="1162"/>
      <c r="D100" s="1162"/>
      <c r="E100" s="1163"/>
      <c r="F100" s="444">
        <f aca="true" t="shared" si="11" ref="F100:Q100">F102+F104</f>
        <v>2500</v>
      </c>
      <c r="G100" s="444">
        <f t="shared" si="11"/>
        <v>0</v>
      </c>
      <c r="H100" s="444">
        <f t="shared" si="11"/>
        <v>500</v>
      </c>
      <c r="I100" s="444">
        <f t="shared" si="11"/>
        <v>0</v>
      </c>
      <c r="J100" s="444">
        <f t="shared" si="11"/>
        <v>500</v>
      </c>
      <c r="K100" s="444">
        <f t="shared" si="11"/>
        <v>1000</v>
      </c>
      <c r="L100" s="444">
        <f t="shared" si="11"/>
        <v>0</v>
      </c>
      <c r="M100" s="444">
        <f t="shared" si="11"/>
        <v>1000</v>
      </c>
      <c r="N100" s="444">
        <f t="shared" si="11"/>
        <v>1000</v>
      </c>
      <c r="O100" s="444">
        <f t="shared" si="11"/>
        <v>0</v>
      </c>
      <c r="P100" s="444">
        <f t="shared" si="11"/>
        <v>1000</v>
      </c>
      <c r="Q100" s="444">
        <f t="shared" si="11"/>
        <v>2500</v>
      </c>
    </row>
    <row r="101" spans="1:17" s="52" customFormat="1" ht="4.5" customHeight="1" thickBot="1">
      <c r="A101" s="441"/>
      <c r="B101" s="441"/>
      <c r="C101" s="442"/>
      <c r="D101" s="441"/>
      <c r="E101" s="442"/>
      <c r="F101" s="443"/>
      <c r="G101" s="443"/>
      <c r="H101" s="443"/>
      <c r="I101" s="443"/>
      <c r="J101" s="443"/>
      <c r="K101" s="443"/>
      <c r="L101" s="443"/>
      <c r="M101" s="443"/>
      <c r="N101" s="443"/>
      <c r="O101" s="443"/>
      <c r="P101" s="443"/>
      <c r="Q101" s="443"/>
    </row>
    <row r="102" spans="1:17" s="6" customFormat="1" ht="21" customHeight="1" thickBot="1">
      <c r="A102" s="1164" t="s">
        <v>491</v>
      </c>
      <c r="B102" s="1165"/>
      <c r="C102" s="1165"/>
      <c r="D102" s="1165"/>
      <c r="E102" s="1166"/>
      <c r="F102" s="434">
        <f aca="true" t="shared" si="12" ref="F102:Q102">SUM(F103)</f>
        <v>0</v>
      </c>
      <c r="G102" s="434">
        <f t="shared" si="12"/>
        <v>0</v>
      </c>
      <c r="H102" s="434">
        <f t="shared" si="12"/>
        <v>0</v>
      </c>
      <c r="I102" s="434">
        <f t="shared" si="12"/>
        <v>0</v>
      </c>
      <c r="J102" s="434">
        <f t="shared" si="12"/>
        <v>0</v>
      </c>
      <c r="K102" s="434">
        <f t="shared" si="12"/>
        <v>0</v>
      </c>
      <c r="L102" s="434">
        <f t="shared" si="12"/>
        <v>0</v>
      </c>
      <c r="M102" s="434">
        <f t="shared" si="12"/>
        <v>0</v>
      </c>
      <c r="N102" s="434">
        <f t="shared" si="12"/>
        <v>0</v>
      </c>
      <c r="O102" s="434">
        <f t="shared" si="12"/>
        <v>0</v>
      </c>
      <c r="P102" s="434">
        <f t="shared" si="12"/>
        <v>0</v>
      </c>
      <c r="Q102" s="434">
        <f t="shared" si="12"/>
        <v>0</v>
      </c>
    </row>
    <row r="103" spans="1:17" s="56" customFormat="1" ht="30" customHeight="1" thickBot="1">
      <c r="A103" s="440"/>
      <c r="B103" s="435"/>
      <c r="C103" s="436"/>
      <c r="D103" s="435"/>
      <c r="E103" s="436"/>
      <c r="F103" s="437">
        <f>G103+J103</f>
        <v>0</v>
      </c>
      <c r="G103" s="437">
        <v>0</v>
      </c>
      <c r="H103" s="437">
        <v>0</v>
      </c>
      <c r="I103" s="438">
        <v>0</v>
      </c>
      <c r="J103" s="437">
        <f>SUM(H103:I103)</f>
        <v>0</v>
      </c>
      <c r="K103" s="437">
        <v>0</v>
      </c>
      <c r="L103" s="438">
        <v>0</v>
      </c>
      <c r="M103" s="437">
        <f>SUM(K103:L103)</f>
        <v>0</v>
      </c>
      <c r="N103" s="437">
        <v>0</v>
      </c>
      <c r="O103" s="438">
        <v>0</v>
      </c>
      <c r="P103" s="437">
        <f>SUM(N103:O103)</f>
        <v>0</v>
      </c>
      <c r="Q103" s="439">
        <f>J103+M103+P103</f>
        <v>0</v>
      </c>
    </row>
    <row r="104" spans="1:17" s="6" customFormat="1" ht="21" customHeight="1" thickBot="1">
      <c r="A104" s="1164" t="s">
        <v>484</v>
      </c>
      <c r="B104" s="1165"/>
      <c r="C104" s="1165"/>
      <c r="D104" s="1165"/>
      <c r="E104" s="1166"/>
      <c r="F104" s="434">
        <f>SUM(F105)</f>
        <v>2500</v>
      </c>
      <c r="G104" s="434">
        <f>SUM(G105)</f>
        <v>0</v>
      </c>
      <c r="H104" s="434">
        <f>SUM(H105)</f>
        <v>500</v>
      </c>
      <c r="I104" s="434">
        <f aca="true" t="shared" si="13" ref="I104:Q104">SUM(I105)</f>
        <v>0</v>
      </c>
      <c r="J104" s="434">
        <f t="shared" si="13"/>
        <v>500</v>
      </c>
      <c r="K104" s="434">
        <f t="shared" si="13"/>
        <v>1000</v>
      </c>
      <c r="L104" s="434">
        <f t="shared" si="13"/>
        <v>0</v>
      </c>
      <c r="M104" s="434">
        <f t="shared" si="13"/>
        <v>1000</v>
      </c>
      <c r="N104" s="434">
        <f t="shared" si="13"/>
        <v>1000</v>
      </c>
      <c r="O104" s="434">
        <f t="shared" si="13"/>
        <v>0</v>
      </c>
      <c r="P104" s="434">
        <f t="shared" si="13"/>
        <v>1000</v>
      </c>
      <c r="Q104" s="434">
        <f t="shared" si="13"/>
        <v>2500</v>
      </c>
    </row>
    <row r="105" spans="1:17" s="56" customFormat="1" ht="54.75" customHeight="1" thickBot="1">
      <c r="A105" s="440" t="s">
        <v>24</v>
      </c>
      <c r="B105" s="435" t="s">
        <v>27</v>
      </c>
      <c r="C105" s="436" t="s">
        <v>23</v>
      </c>
      <c r="D105" s="435" t="s">
        <v>502</v>
      </c>
      <c r="E105" s="440" t="s">
        <v>501</v>
      </c>
      <c r="F105" s="437">
        <f>G105+Q105</f>
        <v>2500</v>
      </c>
      <c r="G105" s="437"/>
      <c r="H105" s="437">
        <v>500</v>
      </c>
      <c r="I105" s="438">
        <v>0</v>
      </c>
      <c r="J105" s="437">
        <f>SUM(H105:I105)</f>
        <v>500</v>
      </c>
      <c r="K105" s="437">
        <v>1000</v>
      </c>
      <c r="L105" s="438">
        <v>0</v>
      </c>
      <c r="M105" s="437">
        <f>SUM(K105:L105)</f>
        <v>1000</v>
      </c>
      <c r="N105" s="437">
        <v>1000</v>
      </c>
      <c r="O105" s="438">
        <v>0</v>
      </c>
      <c r="P105" s="437">
        <f>SUM(N105:O105)</f>
        <v>1000</v>
      </c>
      <c r="Q105" s="439">
        <f>J105+M105+P105</f>
        <v>2500</v>
      </c>
    </row>
    <row r="106" spans="1:17" s="52" customFormat="1" ht="4.5" customHeight="1" thickBot="1">
      <c r="A106" s="441"/>
      <c r="B106" s="441"/>
      <c r="C106" s="442"/>
      <c r="D106" s="441"/>
      <c r="E106" s="442"/>
      <c r="F106" s="443"/>
      <c r="G106" s="443"/>
      <c r="H106" s="443"/>
      <c r="I106" s="443"/>
      <c r="J106" s="443"/>
      <c r="K106" s="443"/>
      <c r="L106" s="443"/>
      <c r="M106" s="443"/>
      <c r="N106" s="443"/>
      <c r="O106" s="443"/>
      <c r="P106" s="443"/>
      <c r="Q106" s="443"/>
    </row>
    <row r="107" spans="1:17" s="75" customFormat="1" ht="21.75" customHeight="1" thickBot="1">
      <c r="A107" s="1161" t="s">
        <v>22</v>
      </c>
      <c r="B107" s="1162"/>
      <c r="C107" s="1162"/>
      <c r="D107" s="1162"/>
      <c r="E107" s="1163"/>
      <c r="F107" s="444">
        <f aca="true" t="shared" si="14" ref="F107:Q107">F109+F111</f>
        <v>0</v>
      </c>
      <c r="G107" s="444">
        <f t="shared" si="14"/>
        <v>0</v>
      </c>
      <c r="H107" s="444">
        <f t="shared" si="14"/>
        <v>0</v>
      </c>
      <c r="I107" s="444">
        <f t="shared" si="14"/>
        <v>0</v>
      </c>
      <c r="J107" s="444">
        <f t="shared" si="14"/>
        <v>0</v>
      </c>
      <c r="K107" s="444">
        <f t="shared" si="14"/>
        <v>0</v>
      </c>
      <c r="L107" s="444">
        <f t="shared" si="14"/>
        <v>0</v>
      </c>
      <c r="M107" s="444">
        <f t="shared" si="14"/>
        <v>0</v>
      </c>
      <c r="N107" s="444">
        <f t="shared" si="14"/>
        <v>0</v>
      </c>
      <c r="O107" s="444">
        <f t="shared" si="14"/>
        <v>0</v>
      </c>
      <c r="P107" s="444">
        <f t="shared" si="14"/>
        <v>0</v>
      </c>
      <c r="Q107" s="444">
        <f t="shared" si="14"/>
        <v>0</v>
      </c>
    </row>
    <row r="108" spans="1:17" s="52" customFormat="1" ht="4.5" customHeight="1" thickBot="1">
      <c r="A108" s="441"/>
      <c r="B108" s="441"/>
      <c r="C108" s="442"/>
      <c r="D108" s="441"/>
      <c r="E108" s="442"/>
      <c r="F108" s="443"/>
      <c r="G108" s="443"/>
      <c r="H108" s="443"/>
      <c r="I108" s="443"/>
      <c r="J108" s="443"/>
      <c r="K108" s="443"/>
      <c r="L108" s="443"/>
      <c r="M108" s="443"/>
      <c r="N108" s="443"/>
      <c r="O108" s="443"/>
      <c r="P108" s="443"/>
      <c r="Q108" s="443"/>
    </row>
    <row r="109" spans="1:17" s="6" customFormat="1" ht="21" customHeight="1" thickBot="1">
      <c r="A109" s="1164" t="s">
        <v>483</v>
      </c>
      <c r="B109" s="1165"/>
      <c r="C109" s="1165"/>
      <c r="D109" s="1165"/>
      <c r="E109" s="1166"/>
      <c r="F109" s="434">
        <f>SUM(F110)</f>
        <v>0</v>
      </c>
      <c r="G109" s="434">
        <f>SUM(G110)</f>
        <v>0</v>
      </c>
      <c r="H109" s="434">
        <f>SUM(H110)</f>
        <v>0</v>
      </c>
      <c r="I109" s="434">
        <f aca="true" t="shared" si="15" ref="I109:Q109">SUM(I110)</f>
        <v>0</v>
      </c>
      <c r="J109" s="434">
        <f t="shared" si="15"/>
        <v>0</v>
      </c>
      <c r="K109" s="434">
        <f t="shared" si="15"/>
        <v>0</v>
      </c>
      <c r="L109" s="434">
        <f t="shared" si="15"/>
        <v>0</v>
      </c>
      <c r="M109" s="434">
        <f t="shared" si="15"/>
        <v>0</v>
      </c>
      <c r="N109" s="434">
        <f t="shared" si="15"/>
        <v>0</v>
      </c>
      <c r="O109" s="434">
        <f t="shared" si="15"/>
        <v>0</v>
      </c>
      <c r="P109" s="434">
        <f t="shared" si="15"/>
        <v>0</v>
      </c>
      <c r="Q109" s="434">
        <f t="shared" si="15"/>
        <v>0</v>
      </c>
    </row>
    <row r="110" spans="1:17" s="56" customFormat="1" ht="30" customHeight="1" thickBot="1">
      <c r="A110" s="445"/>
      <c r="B110" s="446"/>
      <c r="C110" s="447"/>
      <c r="D110" s="446"/>
      <c r="E110" s="445"/>
      <c r="F110" s="448">
        <f>J110</f>
        <v>0</v>
      </c>
      <c r="G110" s="448">
        <v>0</v>
      </c>
      <c r="H110" s="448">
        <v>0</v>
      </c>
      <c r="I110" s="449">
        <v>0</v>
      </c>
      <c r="J110" s="448">
        <f>SUM(H110:I110)</f>
        <v>0</v>
      </c>
      <c r="K110" s="448">
        <v>0</v>
      </c>
      <c r="L110" s="449">
        <v>0</v>
      </c>
      <c r="M110" s="448">
        <f>SUM(K110:L110)</f>
        <v>0</v>
      </c>
      <c r="N110" s="448">
        <v>0</v>
      </c>
      <c r="O110" s="449">
        <v>0</v>
      </c>
      <c r="P110" s="448">
        <f>SUM(N110:O110)</f>
        <v>0</v>
      </c>
      <c r="Q110" s="450">
        <f>J110+M110+P110</f>
        <v>0</v>
      </c>
    </row>
    <row r="111" spans="1:17" s="6" customFormat="1" ht="21" customHeight="1" thickBot="1">
      <c r="A111" s="1164" t="s">
        <v>484</v>
      </c>
      <c r="B111" s="1165"/>
      <c r="C111" s="1165"/>
      <c r="D111" s="1165"/>
      <c r="E111" s="1166"/>
      <c r="F111" s="434">
        <f>SUM(F112)</f>
        <v>0</v>
      </c>
      <c r="G111" s="434">
        <f>SUM(G112)</f>
        <v>0</v>
      </c>
      <c r="H111" s="434">
        <f>SUM(H112)</f>
        <v>0</v>
      </c>
      <c r="I111" s="434">
        <f aca="true" t="shared" si="16" ref="I111:Q111">SUM(I112)</f>
        <v>0</v>
      </c>
      <c r="J111" s="434">
        <f t="shared" si="16"/>
        <v>0</v>
      </c>
      <c r="K111" s="434">
        <f t="shared" si="16"/>
        <v>0</v>
      </c>
      <c r="L111" s="434">
        <f t="shared" si="16"/>
        <v>0</v>
      </c>
      <c r="M111" s="434">
        <f t="shared" si="16"/>
        <v>0</v>
      </c>
      <c r="N111" s="434">
        <f t="shared" si="16"/>
        <v>0</v>
      </c>
      <c r="O111" s="434">
        <f t="shared" si="16"/>
        <v>0</v>
      </c>
      <c r="P111" s="434">
        <f t="shared" si="16"/>
        <v>0</v>
      </c>
      <c r="Q111" s="434">
        <f t="shared" si="16"/>
        <v>0</v>
      </c>
    </row>
    <row r="112" spans="1:17" s="56" customFormat="1" ht="30" customHeight="1" thickBot="1">
      <c r="A112" s="440"/>
      <c r="B112" s="435"/>
      <c r="C112" s="436"/>
      <c r="D112" s="435"/>
      <c r="E112" s="436"/>
      <c r="F112" s="437">
        <f>G112+Q112</f>
        <v>0</v>
      </c>
      <c r="G112" s="437">
        <v>0</v>
      </c>
      <c r="H112" s="437">
        <v>0</v>
      </c>
      <c r="I112" s="438">
        <v>0</v>
      </c>
      <c r="J112" s="437">
        <f>SUM(H112:I112)</f>
        <v>0</v>
      </c>
      <c r="K112" s="437">
        <v>0</v>
      </c>
      <c r="L112" s="438">
        <v>0</v>
      </c>
      <c r="M112" s="437">
        <f>SUM(K112:L112)</f>
        <v>0</v>
      </c>
      <c r="N112" s="437">
        <v>0</v>
      </c>
      <c r="O112" s="438">
        <v>0</v>
      </c>
      <c r="P112" s="437">
        <f>SUM(N112:O112)</f>
        <v>0</v>
      </c>
      <c r="Q112" s="439">
        <f>J112+M112+P112</f>
        <v>0</v>
      </c>
    </row>
    <row r="113" spans="1:17" s="56" customFormat="1" ht="12.75" customHeight="1">
      <c r="A113" s="470"/>
      <c r="B113" s="470"/>
      <c r="C113" s="471"/>
      <c r="D113" s="471"/>
      <c r="E113" s="472"/>
      <c r="F113" s="473"/>
      <c r="G113" s="473"/>
      <c r="H113" s="473"/>
      <c r="I113" s="473"/>
      <c r="J113" s="473"/>
      <c r="K113" s="473"/>
      <c r="L113" s="473"/>
      <c r="M113" s="473"/>
      <c r="N113" s="473"/>
      <c r="O113" s="473"/>
      <c r="P113" s="473"/>
      <c r="Q113" s="474"/>
    </row>
    <row r="114" spans="1:17" s="77" customFormat="1" ht="15" customHeight="1">
      <c r="A114" s="475" t="s">
        <v>168</v>
      </c>
      <c r="B114" s="1178" t="s">
        <v>5</v>
      </c>
      <c r="C114" s="1179"/>
      <c r="D114" s="1179"/>
      <c r="E114" s="1179"/>
      <c r="F114" s="1179"/>
      <c r="G114" s="1179"/>
      <c r="H114" s="1179"/>
      <c r="I114" s="1179"/>
      <c r="J114" s="1179"/>
      <c r="K114" s="1179"/>
      <c r="L114" s="1179"/>
      <c r="M114" s="1179"/>
      <c r="N114" s="1179"/>
      <c r="O114" s="1179"/>
      <c r="P114" s="1179"/>
      <c r="Q114" s="1179"/>
    </row>
    <row r="115" spans="1:17" s="78" customFormat="1" ht="12.75" customHeight="1">
      <c r="A115" s="476"/>
      <c r="B115" s="477"/>
      <c r="C115" s="476"/>
      <c r="D115" s="476"/>
      <c r="E115" s="476"/>
      <c r="F115" s="478"/>
      <c r="G115" s="478"/>
      <c r="H115" s="478"/>
      <c r="I115" s="478"/>
      <c r="J115" s="478"/>
      <c r="K115" s="478"/>
      <c r="L115" s="478"/>
      <c r="M115" s="478"/>
      <c r="N115" s="478"/>
      <c r="O115" s="478"/>
      <c r="P115" s="478"/>
      <c r="Q115" s="479"/>
    </row>
    <row r="116" spans="1:17" s="77" customFormat="1" ht="15" customHeight="1">
      <c r="A116" s="480"/>
      <c r="B116" s="1178" t="s">
        <v>494</v>
      </c>
      <c r="C116" s="1179"/>
      <c r="D116" s="1179"/>
      <c r="E116" s="1179"/>
      <c r="F116" s="1179"/>
      <c r="G116" s="1179"/>
      <c r="H116" s="1179"/>
      <c r="I116" s="1179"/>
      <c r="J116" s="1179"/>
      <c r="K116" s="1179"/>
      <c r="L116" s="1179"/>
      <c r="M116" s="1179"/>
      <c r="N116" s="1179"/>
      <c r="O116" s="1179"/>
      <c r="P116" s="1179"/>
      <c r="Q116" s="1179"/>
    </row>
    <row r="117" spans="1:17" s="78" customFormat="1" ht="12.75" customHeight="1">
      <c r="A117" s="476"/>
      <c r="B117" s="477"/>
      <c r="C117" s="476"/>
      <c r="D117" s="476"/>
      <c r="E117" s="476"/>
      <c r="F117" s="478"/>
      <c r="G117" s="478"/>
      <c r="H117" s="478"/>
      <c r="I117" s="478"/>
      <c r="J117" s="478"/>
      <c r="K117" s="478"/>
      <c r="L117" s="478"/>
      <c r="M117" s="478"/>
      <c r="N117" s="478"/>
      <c r="O117" s="478"/>
      <c r="P117" s="478"/>
      <c r="Q117" s="479"/>
    </row>
    <row r="159" spans="1:17" s="63" customFormat="1" ht="22.5" customHeight="1">
      <c r="A159" s="1025" t="s">
        <v>490</v>
      </c>
      <c r="B159" s="1180"/>
      <c r="C159" s="1180"/>
      <c r="D159" s="1180"/>
      <c r="E159" s="1180"/>
      <c r="F159" s="1180"/>
      <c r="G159" s="1180"/>
      <c r="H159" s="1180"/>
      <c r="I159" s="1180"/>
      <c r="J159" s="1180"/>
      <c r="K159" s="1180"/>
      <c r="L159" s="1180"/>
      <c r="M159" s="1180"/>
      <c r="N159" s="1180"/>
      <c r="O159" s="1180"/>
      <c r="P159" s="1180"/>
      <c r="Q159" s="1180"/>
    </row>
    <row r="161" spans="1:16" s="51" customFormat="1" ht="21.75" customHeight="1">
      <c r="A161" s="51" t="s">
        <v>34</v>
      </c>
      <c r="C161" s="53"/>
      <c r="E161" s="53"/>
      <c r="F161" s="65"/>
      <c r="G161" s="65"/>
      <c r="H161" s="65"/>
      <c r="I161" s="65"/>
      <c r="J161" s="65"/>
      <c r="K161" s="65"/>
      <c r="L161" s="65"/>
      <c r="M161" s="65"/>
      <c r="N161" s="65"/>
      <c r="O161" s="65"/>
      <c r="P161" s="65"/>
    </row>
    <row r="162" spans="1:17" s="51" customFormat="1" ht="21" customHeight="1" thickBot="1">
      <c r="A162" s="66" t="s">
        <v>197</v>
      </c>
      <c r="B162" s="66"/>
      <c r="C162" s="67"/>
      <c r="D162" s="66"/>
      <c r="E162" s="67"/>
      <c r="F162" s="68"/>
      <c r="G162" s="70"/>
      <c r="H162" s="70"/>
      <c r="I162" s="70"/>
      <c r="J162" s="70"/>
      <c r="K162" s="70"/>
      <c r="L162" s="70"/>
      <c r="M162" s="70"/>
      <c r="N162" s="1027" t="s">
        <v>488</v>
      </c>
      <c r="O162" s="1181"/>
      <c r="P162" s="1181"/>
      <c r="Q162" s="1181"/>
    </row>
    <row r="163" spans="1:17" s="59" customFormat="1" ht="76.5" customHeight="1" thickBot="1">
      <c r="A163" s="1182" t="s">
        <v>200</v>
      </c>
      <c r="B163" s="1183" t="s">
        <v>201</v>
      </c>
      <c r="C163" s="1184" t="s">
        <v>54</v>
      </c>
      <c r="D163" s="1182" t="s">
        <v>202</v>
      </c>
      <c r="E163" s="1184" t="s">
        <v>55</v>
      </c>
      <c r="F163" s="71"/>
      <c r="G163" s="71"/>
      <c r="H163" s="1149"/>
      <c r="I163" s="1149"/>
      <c r="J163" s="1150"/>
      <c r="K163" s="1149"/>
      <c r="L163" s="1149"/>
      <c r="M163" s="1150"/>
      <c r="N163" s="1149"/>
      <c r="O163" s="1149"/>
      <c r="P163" s="1150"/>
      <c r="Q163" s="1174" t="s">
        <v>469</v>
      </c>
    </row>
    <row r="164" spans="1:17" s="59" customFormat="1" ht="21.75" customHeight="1" thickBot="1">
      <c r="A164" s="1182"/>
      <c r="B164" s="1183"/>
      <c r="C164" s="1184"/>
      <c r="D164" s="1182"/>
      <c r="E164" s="1184"/>
      <c r="F164" s="1176" t="s">
        <v>199</v>
      </c>
      <c r="G164" s="1176" t="s">
        <v>199</v>
      </c>
      <c r="H164" s="1170" t="s">
        <v>194</v>
      </c>
      <c r="I164" s="1172" t="s">
        <v>56</v>
      </c>
      <c r="J164" s="1176" t="s">
        <v>199</v>
      </c>
      <c r="K164" s="1170" t="s">
        <v>194</v>
      </c>
      <c r="L164" s="1172" t="s">
        <v>56</v>
      </c>
      <c r="M164" s="1176" t="s">
        <v>199</v>
      </c>
      <c r="N164" s="1170" t="s">
        <v>194</v>
      </c>
      <c r="O164" s="1172" t="s">
        <v>56</v>
      </c>
      <c r="P164" s="1176" t="s">
        <v>199</v>
      </c>
      <c r="Q164" s="1175"/>
    </row>
    <row r="165" spans="1:17" s="59" customFormat="1" ht="21.75" customHeight="1" thickBot="1">
      <c r="A165" s="1182"/>
      <c r="B165" s="1183"/>
      <c r="C165" s="1184"/>
      <c r="D165" s="1182"/>
      <c r="E165" s="1184"/>
      <c r="F165" s="1177"/>
      <c r="G165" s="1177"/>
      <c r="H165" s="1171"/>
      <c r="I165" s="1173"/>
      <c r="J165" s="1177"/>
      <c r="K165" s="1171"/>
      <c r="L165" s="1173"/>
      <c r="M165" s="1177"/>
      <c r="N165" s="1171"/>
      <c r="O165" s="1173"/>
      <c r="P165" s="1177"/>
      <c r="Q165" s="1173"/>
    </row>
    <row r="166" spans="1:17" s="72" customFormat="1" ht="22.5" customHeight="1" thickBot="1">
      <c r="A166" s="1167" t="s">
        <v>193</v>
      </c>
      <c r="B166" s="1168"/>
      <c r="C166" s="1168"/>
      <c r="D166" s="1168"/>
      <c r="E166" s="1169"/>
      <c r="F166" s="469">
        <f aca="true" t="shared" si="17" ref="F166:Q166">F168+F175+F182</f>
        <v>12411</v>
      </c>
      <c r="G166" s="469">
        <f t="shared" si="17"/>
        <v>12298</v>
      </c>
      <c r="H166" s="469">
        <f t="shared" si="17"/>
        <v>113</v>
      </c>
      <c r="I166" s="469">
        <f t="shared" si="17"/>
        <v>0</v>
      </c>
      <c r="J166" s="469">
        <f t="shared" si="17"/>
        <v>113</v>
      </c>
      <c r="K166" s="469">
        <f t="shared" si="17"/>
        <v>124</v>
      </c>
      <c r="L166" s="469">
        <f t="shared" si="17"/>
        <v>0</v>
      </c>
      <c r="M166" s="469">
        <f t="shared" si="17"/>
        <v>124</v>
      </c>
      <c r="N166" s="469">
        <f t="shared" si="17"/>
        <v>124</v>
      </c>
      <c r="O166" s="469">
        <f t="shared" si="17"/>
        <v>0</v>
      </c>
      <c r="P166" s="469">
        <f t="shared" si="17"/>
        <v>124</v>
      </c>
      <c r="Q166" s="469">
        <f t="shared" si="17"/>
        <v>361</v>
      </c>
    </row>
    <row r="167" spans="1:17" s="52" customFormat="1" ht="4.5" customHeight="1" thickBot="1">
      <c r="A167" s="441"/>
      <c r="B167" s="441"/>
      <c r="C167" s="442"/>
      <c r="D167" s="441"/>
      <c r="E167" s="442"/>
      <c r="F167" s="443"/>
      <c r="G167" s="443"/>
      <c r="H167" s="443"/>
      <c r="I167" s="443"/>
      <c r="J167" s="443"/>
      <c r="K167" s="443"/>
      <c r="L167" s="443"/>
      <c r="M167" s="443"/>
      <c r="N167" s="443"/>
      <c r="O167" s="443"/>
      <c r="P167" s="443"/>
      <c r="Q167" s="443"/>
    </row>
    <row r="168" spans="1:17" s="75" customFormat="1" ht="21.75" customHeight="1" thickBot="1">
      <c r="A168" s="1161" t="s">
        <v>20</v>
      </c>
      <c r="B168" s="1162"/>
      <c r="C168" s="1162"/>
      <c r="D168" s="1162"/>
      <c r="E168" s="1163"/>
      <c r="F168" s="444">
        <f aca="true" t="shared" si="18" ref="F168:Q168">F170+F172</f>
        <v>0</v>
      </c>
      <c r="G168" s="444">
        <f t="shared" si="18"/>
        <v>0</v>
      </c>
      <c r="H168" s="444">
        <f t="shared" si="18"/>
        <v>0</v>
      </c>
      <c r="I168" s="444">
        <f t="shared" si="18"/>
        <v>0</v>
      </c>
      <c r="J168" s="444">
        <f t="shared" si="18"/>
        <v>0</v>
      </c>
      <c r="K168" s="444">
        <f t="shared" si="18"/>
        <v>0</v>
      </c>
      <c r="L168" s="444">
        <f t="shared" si="18"/>
        <v>0</v>
      </c>
      <c r="M168" s="444">
        <f t="shared" si="18"/>
        <v>0</v>
      </c>
      <c r="N168" s="444">
        <f t="shared" si="18"/>
        <v>0</v>
      </c>
      <c r="O168" s="444">
        <f t="shared" si="18"/>
        <v>0</v>
      </c>
      <c r="P168" s="444">
        <f t="shared" si="18"/>
        <v>0</v>
      </c>
      <c r="Q168" s="444">
        <f t="shared" si="18"/>
        <v>0</v>
      </c>
    </row>
    <row r="169" spans="1:17" s="52" customFormat="1" ht="4.5" customHeight="1" thickBot="1">
      <c r="A169" s="441"/>
      <c r="B169" s="441"/>
      <c r="C169" s="442"/>
      <c r="D169" s="441"/>
      <c r="E169" s="442"/>
      <c r="F169" s="443"/>
      <c r="G169" s="443"/>
      <c r="H169" s="443"/>
      <c r="I169" s="443"/>
      <c r="J169" s="443"/>
      <c r="K169" s="443"/>
      <c r="L169" s="443"/>
      <c r="M169" s="443"/>
      <c r="N169" s="443"/>
      <c r="O169" s="443"/>
      <c r="P169" s="443"/>
      <c r="Q169" s="443"/>
    </row>
    <row r="170" spans="1:17" s="6" customFormat="1" ht="21" customHeight="1" thickBot="1">
      <c r="A170" s="1164" t="s">
        <v>491</v>
      </c>
      <c r="B170" s="1165"/>
      <c r="C170" s="1165"/>
      <c r="D170" s="1165"/>
      <c r="E170" s="1166"/>
      <c r="F170" s="434">
        <f aca="true" t="shared" si="19" ref="F170:Q170">SUM(F171)</f>
        <v>0</v>
      </c>
      <c r="G170" s="434">
        <f t="shared" si="19"/>
        <v>0</v>
      </c>
      <c r="H170" s="434">
        <f t="shared" si="19"/>
        <v>0</v>
      </c>
      <c r="I170" s="434">
        <f t="shared" si="19"/>
        <v>0</v>
      </c>
      <c r="J170" s="434">
        <f t="shared" si="19"/>
        <v>0</v>
      </c>
      <c r="K170" s="434">
        <f t="shared" si="19"/>
        <v>0</v>
      </c>
      <c r="L170" s="434">
        <f t="shared" si="19"/>
        <v>0</v>
      </c>
      <c r="M170" s="434">
        <f t="shared" si="19"/>
        <v>0</v>
      </c>
      <c r="N170" s="434">
        <f t="shared" si="19"/>
        <v>0</v>
      </c>
      <c r="O170" s="434">
        <f t="shared" si="19"/>
        <v>0</v>
      </c>
      <c r="P170" s="434">
        <f t="shared" si="19"/>
        <v>0</v>
      </c>
      <c r="Q170" s="434">
        <f t="shared" si="19"/>
        <v>0</v>
      </c>
    </row>
    <row r="171" spans="1:17" s="56" customFormat="1" ht="30" customHeight="1" thickBot="1">
      <c r="A171" s="440"/>
      <c r="B171" s="482"/>
      <c r="C171" s="436"/>
      <c r="D171" s="435"/>
      <c r="E171" s="436"/>
      <c r="F171" s="437">
        <f>J171</f>
        <v>0</v>
      </c>
      <c r="G171" s="437">
        <v>0</v>
      </c>
      <c r="H171" s="437">
        <v>0</v>
      </c>
      <c r="I171" s="438">
        <v>0</v>
      </c>
      <c r="J171" s="437">
        <f>SUM(H171:I171)</f>
        <v>0</v>
      </c>
      <c r="K171" s="437">
        <v>0</v>
      </c>
      <c r="L171" s="438">
        <v>0</v>
      </c>
      <c r="M171" s="437">
        <f>SUM(K171:L171)</f>
        <v>0</v>
      </c>
      <c r="N171" s="437">
        <v>0</v>
      </c>
      <c r="O171" s="438">
        <v>0</v>
      </c>
      <c r="P171" s="437">
        <f>SUM(N171:O171)</f>
        <v>0</v>
      </c>
      <c r="Q171" s="439">
        <f>J171+M171+P171</f>
        <v>0</v>
      </c>
    </row>
    <row r="172" spans="1:17" s="6" customFormat="1" ht="21" customHeight="1" thickBot="1">
      <c r="A172" s="1164" t="s">
        <v>492</v>
      </c>
      <c r="B172" s="1165"/>
      <c r="C172" s="1165"/>
      <c r="D172" s="1165"/>
      <c r="E172" s="1166"/>
      <c r="F172" s="434">
        <f aca="true" t="shared" si="20" ref="F172:Q172">SUM(F173)</f>
        <v>0</v>
      </c>
      <c r="G172" s="434">
        <f t="shared" si="20"/>
        <v>0</v>
      </c>
      <c r="H172" s="434">
        <f t="shared" si="20"/>
        <v>0</v>
      </c>
      <c r="I172" s="434">
        <f t="shared" si="20"/>
        <v>0</v>
      </c>
      <c r="J172" s="434">
        <f t="shared" si="20"/>
        <v>0</v>
      </c>
      <c r="K172" s="434">
        <f t="shared" si="20"/>
        <v>0</v>
      </c>
      <c r="L172" s="434">
        <f t="shared" si="20"/>
        <v>0</v>
      </c>
      <c r="M172" s="434">
        <f t="shared" si="20"/>
        <v>0</v>
      </c>
      <c r="N172" s="434">
        <f t="shared" si="20"/>
        <v>0</v>
      </c>
      <c r="O172" s="434">
        <f t="shared" si="20"/>
        <v>0</v>
      </c>
      <c r="P172" s="434">
        <f t="shared" si="20"/>
        <v>0</v>
      </c>
      <c r="Q172" s="434">
        <f t="shared" si="20"/>
        <v>0</v>
      </c>
    </row>
    <row r="173" spans="1:17" s="56" customFormat="1" ht="30" customHeight="1" thickBot="1">
      <c r="A173" s="440"/>
      <c r="B173" s="482"/>
      <c r="C173" s="436"/>
      <c r="D173" s="435"/>
      <c r="E173" s="436"/>
      <c r="F173" s="437">
        <f>G173+Q173</f>
        <v>0</v>
      </c>
      <c r="G173" s="437">
        <v>0</v>
      </c>
      <c r="H173" s="437">
        <v>0</v>
      </c>
      <c r="I173" s="438">
        <v>0</v>
      </c>
      <c r="J173" s="437">
        <f>SUM(H173:I173)</f>
        <v>0</v>
      </c>
      <c r="K173" s="437">
        <v>0</v>
      </c>
      <c r="L173" s="438">
        <v>0</v>
      </c>
      <c r="M173" s="437">
        <f>SUM(K173:L173)</f>
        <v>0</v>
      </c>
      <c r="N173" s="437">
        <v>0</v>
      </c>
      <c r="O173" s="438">
        <v>0</v>
      </c>
      <c r="P173" s="437">
        <f>SUM(N173:O173)</f>
        <v>0</v>
      </c>
      <c r="Q173" s="439">
        <f>J173+M173+P173</f>
        <v>0</v>
      </c>
    </row>
    <row r="174" spans="1:17" s="52" customFormat="1" ht="4.5" customHeight="1" thickBot="1">
      <c r="A174" s="441"/>
      <c r="B174" s="441"/>
      <c r="C174" s="442"/>
      <c r="D174" s="441"/>
      <c r="E174" s="442"/>
      <c r="F174" s="443"/>
      <c r="G174" s="443"/>
      <c r="H174" s="443"/>
      <c r="I174" s="443"/>
      <c r="J174" s="443"/>
      <c r="K174" s="443"/>
      <c r="L174" s="443"/>
      <c r="M174" s="443"/>
      <c r="N174" s="443"/>
      <c r="O174" s="443"/>
      <c r="P174" s="443"/>
      <c r="Q174" s="443"/>
    </row>
    <row r="175" spans="1:17" s="75" customFormat="1" ht="21.75" customHeight="1" thickBot="1">
      <c r="A175" s="1161" t="s">
        <v>21</v>
      </c>
      <c r="B175" s="1162"/>
      <c r="C175" s="1162"/>
      <c r="D175" s="1162"/>
      <c r="E175" s="1163"/>
      <c r="F175" s="444">
        <f aca="true" t="shared" si="21" ref="F175:Q175">F177+F179</f>
        <v>12411</v>
      </c>
      <c r="G175" s="444">
        <f t="shared" si="21"/>
        <v>12298</v>
      </c>
      <c r="H175" s="444">
        <f t="shared" si="21"/>
        <v>113</v>
      </c>
      <c r="I175" s="444">
        <f t="shared" si="21"/>
        <v>0</v>
      </c>
      <c r="J175" s="444">
        <f t="shared" si="21"/>
        <v>113</v>
      </c>
      <c r="K175" s="444">
        <f t="shared" si="21"/>
        <v>124</v>
      </c>
      <c r="L175" s="444">
        <f t="shared" si="21"/>
        <v>0</v>
      </c>
      <c r="M175" s="444">
        <f t="shared" si="21"/>
        <v>124</v>
      </c>
      <c r="N175" s="444">
        <f t="shared" si="21"/>
        <v>124</v>
      </c>
      <c r="O175" s="444">
        <f t="shared" si="21"/>
        <v>0</v>
      </c>
      <c r="P175" s="444">
        <f t="shared" si="21"/>
        <v>124</v>
      </c>
      <c r="Q175" s="444">
        <f t="shared" si="21"/>
        <v>361</v>
      </c>
    </row>
    <row r="176" spans="1:17" s="52" customFormat="1" ht="4.5" customHeight="1" thickBot="1">
      <c r="A176" s="441"/>
      <c r="B176" s="441"/>
      <c r="C176" s="442"/>
      <c r="D176" s="441"/>
      <c r="E176" s="442"/>
      <c r="F176" s="443"/>
      <c r="G176" s="443"/>
      <c r="H176" s="443"/>
      <c r="I176" s="443"/>
      <c r="J176" s="443"/>
      <c r="K176" s="443"/>
      <c r="L176" s="443"/>
      <c r="M176" s="443"/>
      <c r="N176" s="443"/>
      <c r="O176" s="443"/>
      <c r="P176" s="443"/>
      <c r="Q176" s="443"/>
    </row>
    <row r="177" spans="1:17" s="6" customFormat="1" ht="21" customHeight="1" thickBot="1">
      <c r="A177" s="1164" t="s">
        <v>491</v>
      </c>
      <c r="B177" s="1165"/>
      <c r="C177" s="1165"/>
      <c r="D177" s="1165"/>
      <c r="E177" s="1166"/>
      <c r="F177" s="434">
        <f>F178</f>
        <v>0</v>
      </c>
      <c r="G177" s="434">
        <f aca="true" t="shared" si="22" ref="G177:Q177">G178</f>
        <v>0</v>
      </c>
      <c r="H177" s="434">
        <f t="shared" si="22"/>
        <v>0</v>
      </c>
      <c r="I177" s="434">
        <f t="shared" si="22"/>
        <v>0</v>
      </c>
      <c r="J177" s="434">
        <f t="shared" si="22"/>
        <v>0</v>
      </c>
      <c r="K177" s="434">
        <f t="shared" si="22"/>
        <v>0</v>
      </c>
      <c r="L177" s="434">
        <f t="shared" si="22"/>
        <v>0</v>
      </c>
      <c r="M177" s="434">
        <f t="shared" si="22"/>
        <v>0</v>
      </c>
      <c r="N177" s="434">
        <f t="shared" si="22"/>
        <v>0</v>
      </c>
      <c r="O177" s="434">
        <f t="shared" si="22"/>
        <v>0</v>
      </c>
      <c r="P177" s="434">
        <f t="shared" si="22"/>
        <v>0</v>
      </c>
      <c r="Q177" s="434">
        <f t="shared" si="22"/>
        <v>0</v>
      </c>
    </row>
    <row r="178" spans="1:17" s="56" customFormat="1" ht="30" customHeight="1" thickBot="1">
      <c r="A178" s="483"/>
      <c r="B178" s="484"/>
      <c r="C178" s="485"/>
      <c r="D178" s="484"/>
      <c r="E178" s="485"/>
      <c r="F178" s="455">
        <f>G178+J178</f>
        <v>0</v>
      </c>
      <c r="G178" s="455">
        <v>0</v>
      </c>
      <c r="H178" s="455">
        <v>0</v>
      </c>
      <c r="I178" s="486">
        <v>0</v>
      </c>
      <c r="J178" s="455">
        <f>SUM(H178:I178)</f>
        <v>0</v>
      </c>
      <c r="K178" s="455">
        <v>0</v>
      </c>
      <c r="L178" s="486">
        <v>0</v>
      </c>
      <c r="M178" s="455">
        <f>SUM(K178:L178)</f>
        <v>0</v>
      </c>
      <c r="N178" s="455">
        <v>0</v>
      </c>
      <c r="O178" s="486">
        <v>0</v>
      </c>
      <c r="P178" s="455">
        <f>SUM(N178:O178)</f>
        <v>0</v>
      </c>
      <c r="Q178" s="487">
        <f>J178+M178+P178</f>
        <v>0</v>
      </c>
    </row>
    <row r="179" spans="1:17" s="6" customFormat="1" ht="21" customHeight="1" thickBot="1">
      <c r="A179" s="1164" t="s">
        <v>492</v>
      </c>
      <c r="B179" s="1165"/>
      <c r="C179" s="1165"/>
      <c r="D179" s="1165"/>
      <c r="E179" s="1166"/>
      <c r="F179" s="488">
        <f aca="true" t="shared" si="23" ref="F179:Q179">F180</f>
        <v>12411</v>
      </c>
      <c r="G179" s="488">
        <f t="shared" si="23"/>
        <v>12298</v>
      </c>
      <c r="H179" s="488">
        <f t="shared" si="23"/>
        <v>113</v>
      </c>
      <c r="I179" s="488">
        <f t="shared" si="23"/>
        <v>0</v>
      </c>
      <c r="J179" s="488">
        <f t="shared" si="23"/>
        <v>113</v>
      </c>
      <c r="K179" s="488">
        <f t="shared" si="23"/>
        <v>124</v>
      </c>
      <c r="L179" s="488">
        <f t="shared" si="23"/>
        <v>0</v>
      </c>
      <c r="M179" s="488">
        <f t="shared" si="23"/>
        <v>124</v>
      </c>
      <c r="N179" s="488">
        <f t="shared" si="23"/>
        <v>124</v>
      </c>
      <c r="O179" s="488">
        <f t="shared" si="23"/>
        <v>0</v>
      </c>
      <c r="P179" s="488">
        <f t="shared" si="23"/>
        <v>124</v>
      </c>
      <c r="Q179" s="488">
        <f t="shared" si="23"/>
        <v>361</v>
      </c>
    </row>
    <row r="180" spans="1:17" s="56" customFormat="1" ht="54" customHeight="1" thickBot="1">
      <c r="A180" s="489" t="s">
        <v>214</v>
      </c>
      <c r="B180" s="490" t="s">
        <v>210</v>
      </c>
      <c r="C180" s="436" t="s">
        <v>23</v>
      </c>
      <c r="D180" s="435" t="s">
        <v>485</v>
      </c>
      <c r="E180" s="436" t="s">
        <v>496</v>
      </c>
      <c r="F180" s="437">
        <f>G180+J180</f>
        <v>12411</v>
      </c>
      <c r="G180" s="437">
        <v>12298</v>
      </c>
      <c r="H180" s="437">
        <v>113</v>
      </c>
      <c r="I180" s="438">
        <v>0</v>
      </c>
      <c r="J180" s="437">
        <f>SUM(H180:I180)</f>
        <v>113</v>
      </c>
      <c r="K180" s="437">
        <v>124</v>
      </c>
      <c r="L180" s="438">
        <v>0</v>
      </c>
      <c r="M180" s="455">
        <f>SUM(K180:L180)</f>
        <v>124</v>
      </c>
      <c r="N180" s="455">
        <v>124</v>
      </c>
      <c r="O180" s="438">
        <v>0</v>
      </c>
      <c r="P180" s="437">
        <f>SUM(N180:O180)</f>
        <v>124</v>
      </c>
      <c r="Q180" s="439">
        <f>J180+M180+P180</f>
        <v>361</v>
      </c>
    </row>
    <row r="181" spans="1:17" s="52" customFormat="1" ht="4.5" customHeight="1" thickBot="1">
      <c r="A181" s="441"/>
      <c r="B181" s="441"/>
      <c r="C181" s="442"/>
      <c r="D181" s="441"/>
      <c r="E181" s="442"/>
      <c r="F181" s="443"/>
      <c r="G181" s="443"/>
      <c r="H181" s="443"/>
      <c r="I181" s="443"/>
      <c r="J181" s="443"/>
      <c r="K181" s="443"/>
      <c r="L181" s="443"/>
      <c r="M181" s="443"/>
      <c r="N181" s="443"/>
      <c r="O181" s="443"/>
      <c r="P181" s="443"/>
      <c r="Q181" s="443"/>
    </row>
    <row r="182" spans="1:17" s="75" customFormat="1" ht="21.75" customHeight="1" thickBot="1">
      <c r="A182" s="1161" t="s">
        <v>22</v>
      </c>
      <c r="B182" s="1162"/>
      <c r="C182" s="1162"/>
      <c r="D182" s="1162"/>
      <c r="E182" s="1163"/>
      <c r="F182" s="444">
        <f aca="true" t="shared" si="24" ref="F182:Q182">F184+F186</f>
        <v>0</v>
      </c>
      <c r="G182" s="444">
        <f t="shared" si="24"/>
        <v>0</v>
      </c>
      <c r="H182" s="444">
        <f t="shared" si="24"/>
        <v>0</v>
      </c>
      <c r="I182" s="444">
        <f t="shared" si="24"/>
        <v>0</v>
      </c>
      <c r="J182" s="444">
        <f t="shared" si="24"/>
        <v>0</v>
      </c>
      <c r="K182" s="444">
        <f t="shared" si="24"/>
        <v>0</v>
      </c>
      <c r="L182" s="444">
        <f t="shared" si="24"/>
        <v>0</v>
      </c>
      <c r="M182" s="444">
        <f t="shared" si="24"/>
        <v>0</v>
      </c>
      <c r="N182" s="444">
        <f t="shared" si="24"/>
        <v>0</v>
      </c>
      <c r="O182" s="444">
        <f t="shared" si="24"/>
        <v>0</v>
      </c>
      <c r="P182" s="444">
        <f t="shared" si="24"/>
        <v>0</v>
      </c>
      <c r="Q182" s="444">
        <f t="shared" si="24"/>
        <v>0</v>
      </c>
    </row>
    <row r="183" spans="1:17" s="52" customFormat="1" ht="4.5" customHeight="1" thickBot="1">
      <c r="A183" s="441"/>
      <c r="B183" s="441"/>
      <c r="C183" s="442"/>
      <c r="D183" s="441"/>
      <c r="E183" s="442"/>
      <c r="F183" s="443"/>
      <c r="G183" s="443"/>
      <c r="H183" s="443"/>
      <c r="I183" s="443"/>
      <c r="J183" s="443"/>
      <c r="K183" s="443"/>
      <c r="L183" s="443"/>
      <c r="M183" s="443"/>
      <c r="N183" s="443"/>
      <c r="O183" s="443"/>
      <c r="P183" s="443"/>
      <c r="Q183" s="443"/>
    </row>
    <row r="184" spans="1:17" s="6" customFormat="1" ht="21" customHeight="1" thickBot="1">
      <c r="A184" s="1164" t="s">
        <v>483</v>
      </c>
      <c r="B184" s="1165"/>
      <c r="C184" s="1165"/>
      <c r="D184" s="1165"/>
      <c r="E184" s="1166"/>
      <c r="F184" s="434">
        <f aca="true" t="shared" si="25" ref="F184:Q184">SUM(F185:F185)</f>
        <v>0</v>
      </c>
      <c r="G184" s="434">
        <f t="shared" si="25"/>
        <v>0</v>
      </c>
      <c r="H184" s="434">
        <f t="shared" si="25"/>
        <v>0</v>
      </c>
      <c r="I184" s="434">
        <f t="shared" si="25"/>
        <v>0</v>
      </c>
      <c r="J184" s="434">
        <f t="shared" si="25"/>
        <v>0</v>
      </c>
      <c r="K184" s="434">
        <f t="shared" si="25"/>
        <v>0</v>
      </c>
      <c r="L184" s="434">
        <f t="shared" si="25"/>
        <v>0</v>
      </c>
      <c r="M184" s="434">
        <f t="shared" si="25"/>
        <v>0</v>
      </c>
      <c r="N184" s="434">
        <f t="shared" si="25"/>
        <v>0</v>
      </c>
      <c r="O184" s="434">
        <f t="shared" si="25"/>
        <v>0</v>
      </c>
      <c r="P184" s="434">
        <f t="shared" si="25"/>
        <v>0</v>
      </c>
      <c r="Q184" s="434">
        <f t="shared" si="25"/>
        <v>0</v>
      </c>
    </row>
    <row r="185" spans="1:17" s="56" customFormat="1" ht="30" customHeight="1" thickBot="1">
      <c r="A185" s="491" t="s">
        <v>8</v>
      </c>
      <c r="B185" s="446" t="s">
        <v>486</v>
      </c>
      <c r="C185" s="447" t="s">
        <v>23</v>
      </c>
      <c r="D185" s="484" t="s">
        <v>80</v>
      </c>
      <c r="E185" s="445" t="s">
        <v>495</v>
      </c>
      <c r="F185" s="448">
        <f>J185</f>
        <v>0</v>
      </c>
      <c r="G185" s="448">
        <v>0</v>
      </c>
      <c r="H185" s="448">
        <v>0</v>
      </c>
      <c r="I185" s="449">
        <v>0</v>
      </c>
      <c r="J185" s="448">
        <f>SUM(H185:I185)</f>
        <v>0</v>
      </c>
      <c r="K185" s="448">
        <v>0</v>
      </c>
      <c r="L185" s="449">
        <v>0</v>
      </c>
      <c r="M185" s="448">
        <f>SUM(K185:L185)</f>
        <v>0</v>
      </c>
      <c r="N185" s="448">
        <v>0</v>
      </c>
      <c r="O185" s="449">
        <v>0</v>
      </c>
      <c r="P185" s="448">
        <f>SUM(N185:O185)</f>
        <v>0</v>
      </c>
      <c r="Q185" s="450">
        <f>J185+M185+P185</f>
        <v>0</v>
      </c>
    </row>
    <row r="186" spans="1:17" s="6" customFormat="1" ht="21" customHeight="1" thickBot="1">
      <c r="A186" s="1164" t="s">
        <v>492</v>
      </c>
      <c r="B186" s="1165"/>
      <c r="C186" s="1165"/>
      <c r="D186" s="1165"/>
      <c r="E186" s="1166"/>
      <c r="F186" s="434">
        <f aca="true" t="shared" si="26" ref="F186:Q186">SUM(F187:F191)</f>
        <v>0</v>
      </c>
      <c r="G186" s="434">
        <f t="shared" si="26"/>
        <v>0</v>
      </c>
      <c r="H186" s="434">
        <f t="shared" si="26"/>
        <v>0</v>
      </c>
      <c r="I186" s="434">
        <f t="shared" si="26"/>
        <v>0</v>
      </c>
      <c r="J186" s="434">
        <f t="shared" si="26"/>
        <v>0</v>
      </c>
      <c r="K186" s="434">
        <f t="shared" si="26"/>
        <v>0</v>
      </c>
      <c r="L186" s="434">
        <f t="shared" si="26"/>
        <v>0</v>
      </c>
      <c r="M186" s="434">
        <f t="shared" si="26"/>
        <v>0</v>
      </c>
      <c r="N186" s="434">
        <f t="shared" si="26"/>
        <v>0</v>
      </c>
      <c r="O186" s="434">
        <f t="shared" si="26"/>
        <v>0</v>
      </c>
      <c r="P186" s="434">
        <f t="shared" si="26"/>
        <v>0</v>
      </c>
      <c r="Q186" s="434">
        <f t="shared" si="26"/>
        <v>0</v>
      </c>
    </row>
    <row r="187" spans="1:17" s="56" customFormat="1" ht="30" customHeight="1" hidden="1">
      <c r="A187" s="492" t="s">
        <v>8</v>
      </c>
      <c r="B187" s="484"/>
      <c r="C187" s="485"/>
      <c r="D187" s="484"/>
      <c r="E187" s="485"/>
      <c r="F187" s="454">
        <f>G187+Q187</f>
        <v>0</v>
      </c>
      <c r="G187" s="454">
        <v>0</v>
      </c>
      <c r="H187" s="454">
        <v>0</v>
      </c>
      <c r="I187" s="456">
        <v>0</v>
      </c>
      <c r="J187" s="454">
        <f>SUM(H187:I187)</f>
        <v>0</v>
      </c>
      <c r="K187" s="454">
        <v>0</v>
      </c>
      <c r="L187" s="456">
        <v>0</v>
      </c>
      <c r="M187" s="448">
        <f>SUM(K187:L187)</f>
        <v>0</v>
      </c>
      <c r="N187" s="448">
        <v>0</v>
      </c>
      <c r="O187" s="449">
        <v>0</v>
      </c>
      <c r="P187" s="448">
        <f>SUM(N187:O187)</f>
        <v>0</v>
      </c>
      <c r="Q187" s="450">
        <f>J187+M187+P187</f>
        <v>0</v>
      </c>
    </row>
    <row r="188" spans="1:17" s="56" customFormat="1" ht="30" customHeight="1" hidden="1">
      <c r="A188" s="492" t="s">
        <v>8</v>
      </c>
      <c r="B188" s="484"/>
      <c r="C188" s="485"/>
      <c r="D188" s="452"/>
      <c r="E188" s="485"/>
      <c r="F188" s="454">
        <f>Q188</f>
        <v>0</v>
      </c>
      <c r="G188" s="454">
        <v>0</v>
      </c>
      <c r="H188" s="454">
        <v>0</v>
      </c>
      <c r="I188" s="456">
        <v>0</v>
      </c>
      <c r="J188" s="454">
        <f>SUM(H188:I188)</f>
        <v>0</v>
      </c>
      <c r="K188" s="454">
        <v>0</v>
      </c>
      <c r="L188" s="456">
        <v>0</v>
      </c>
      <c r="M188" s="454">
        <f>SUM(K188:L188)</f>
        <v>0</v>
      </c>
      <c r="N188" s="454">
        <v>0</v>
      </c>
      <c r="O188" s="456">
        <v>0</v>
      </c>
      <c r="P188" s="454">
        <f>SUM(N188:O188)</f>
        <v>0</v>
      </c>
      <c r="Q188" s="457">
        <f>J188+M188+P188</f>
        <v>0</v>
      </c>
    </row>
    <row r="189" spans="1:17" s="56" customFormat="1" ht="30" customHeight="1" hidden="1">
      <c r="A189" s="483"/>
      <c r="B189" s="484"/>
      <c r="C189" s="485"/>
      <c r="D189" s="452"/>
      <c r="E189" s="485"/>
      <c r="F189" s="454">
        <f>Q189</f>
        <v>0</v>
      </c>
      <c r="G189" s="454">
        <v>0</v>
      </c>
      <c r="H189" s="454">
        <v>0</v>
      </c>
      <c r="I189" s="456">
        <v>0</v>
      </c>
      <c r="J189" s="454">
        <f>SUM(H189:I189)</f>
        <v>0</v>
      </c>
      <c r="K189" s="454">
        <v>0</v>
      </c>
      <c r="L189" s="456">
        <v>0</v>
      </c>
      <c r="M189" s="454">
        <f>SUM(K189:L189)</f>
        <v>0</v>
      </c>
      <c r="N189" s="454">
        <v>0</v>
      </c>
      <c r="O189" s="456">
        <v>0</v>
      </c>
      <c r="P189" s="454">
        <f>SUM(N189:O189)</f>
        <v>0</v>
      </c>
      <c r="Q189" s="457">
        <f>J189+M189+P189</f>
        <v>0</v>
      </c>
    </row>
    <row r="190" spans="1:17" s="56" customFormat="1" ht="30" customHeight="1" hidden="1">
      <c r="A190" s="451"/>
      <c r="B190" s="493"/>
      <c r="C190" s="453"/>
      <c r="D190" s="452"/>
      <c r="E190" s="453"/>
      <c r="F190" s="454">
        <f>Q190</f>
        <v>0</v>
      </c>
      <c r="G190" s="454">
        <v>0</v>
      </c>
      <c r="H190" s="454">
        <v>0</v>
      </c>
      <c r="I190" s="456">
        <v>0</v>
      </c>
      <c r="J190" s="454">
        <f>SUM(H190:I190)</f>
        <v>0</v>
      </c>
      <c r="K190" s="454">
        <v>0</v>
      </c>
      <c r="L190" s="456">
        <v>0</v>
      </c>
      <c r="M190" s="454">
        <f>SUM(K190:L190)</f>
        <v>0</v>
      </c>
      <c r="N190" s="454">
        <v>0</v>
      </c>
      <c r="O190" s="456">
        <v>0</v>
      </c>
      <c r="P190" s="454">
        <f>SUM(N190:O190)</f>
        <v>0</v>
      </c>
      <c r="Q190" s="457">
        <f>J190+M190+P190</f>
        <v>0</v>
      </c>
    </row>
    <row r="191" spans="1:17" s="56" customFormat="1" ht="30" customHeight="1" hidden="1">
      <c r="A191" s="458"/>
      <c r="B191" s="459"/>
      <c r="C191" s="460"/>
      <c r="D191" s="459"/>
      <c r="E191" s="460"/>
      <c r="F191" s="461">
        <f>Q191</f>
        <v>0</v>
      </c>
      <c r="G191" s="461">
        <v>0</v>
      </c>
      <c r="H191" s="461">
        <v>0</v>
      </c>
      <c r="I191" s="462">
        <v>0</v>
      </c>
      <c r="J191" s="461">
        <f>SUM(H191:I191)</f>
        <v>0</v>
      </c>
      <c r="K191" s="461">
        <v>0</v>
      </c>
      <c r="L191" s="462">
        <v>0</v>
      </c>
      <c r="M191" s="461">
        <f>SUM(K191:L191)</f>
        <v>0</v>
      </c>
      <c r="N191" s="461">
        <v>0</v>
      </c>
      <c r="O191" s="462">
        <v>0</v>
      </c>
      <c r="P191" s="461">
        <f>SUM(N191:O191)</f>
        <v>0</v>
      </c>
      <c r="Q191" s="463">
        <f>J191+M191+P191</f>
        <v>0</v>
      </c>
    </row>
    <row r="192" spans="1:16" s="56" customFormat="1" ht="12.75" customHeight="1">
      <c r="A192" s="51"/>
      <c r="B192" s="51" t="s">
        <v>503</v>
      </c>
      <c r="C192" s="53"/>
      <c r="D192" s="53"/>
      <c r="E192" s="54"/>
      <c r="F192" s="55"/>
      <c r="G192" s="55"/>
      <c r="H192" s="55"/>
      <c r="I192" s="55"/>
      <c r="J192" s="55"/>
      <c r="K192" s="55"/>
      <c r="L192" s="55"/>
      <c r="M192" s="55"/>
      <c r="N192" s="55"/>
      <c r="O192" s="55"/>
      <c r="P192" s="55"/>
    </row>
    <row r="193" spans="1:17" s="77" customFormat="1" ht="15" customHeight="1">
      <c r="A193" s="76" t="s">
        <v>168</v>
      </c>
      <c r="B193" s="1158" t="s">
        <v>5</v>
      </c>
      <c r="C193" s="1159"/>
      <c r="D193" s="1159"/>
      <c r="E193" s="1159"/>
      <c r="F193" s="1159"/>
      <c r="G193" s="1159"/>
      <c r="H193" s="1159"/>
      <c r="I193" s="1159"/>
      <c r="J193" s="1159"/>
      <c r="K193" s="1159"/>
      <c r="L193" s="1159"/>
      <c r="M193" s="1159"/>
      <c r="N193" s="1159"/>
      <c r="O193" s="1159"/>
      <c r="P193" s="1159"/>
      <c r="Q193" s="1159"/>
    </row>
    <row r="194" spans="1:16" s="78" customFormat="1" ht="12.75" customHeight="1">
      <c r="A194" s="61"/>
      <c r="B194" s="59"/>
      <c r="C194" s="61"/>
      <c r="D194" s="61"/>
      <c r="E194" s="61"/>
      <c r="F194" s="62"/>
      <c r="G194" s="62"/>
      <c r="H194" s="62"/>
      <c r="I194" s="62"/>
      <c r="J194" s="62"/>
      <c r="K194" s="62"/>
      <c r="L194" s="62"/>
      <c r="M194" s="62"/>
      <c r="N194" s="62"/>
      <c r="O194" s="62"/>
      <c r="P194" s="62"/>
    </row>
    <row r="195" spans="1:17" s="77" customFormat="1" ht="15" customHeight="1">
      <c r="A195" s="79"/>
      <c r="B195" s="1158" t="s">
        <v>494</v>
      </c>
      <c r="C195" s="1159"/>
      <c r="D195" s="1159"/>
      <c r="E195" s="1159"/>
      <c r="F195" s="1159"/>
      <c r="G195" s="1159"/>
      <c r="H195" s="1159"/>
      <c r="I195" s="1159"/>
      <c r="J195" s="1159"/>
      <c r="K195" s="1159"/>
      <c r="L195" s="1159"/>
      <c r="M195" s="1159"/>
      <c r="N195" s="1159"/>
      <c r="O195" s="1159"/>
      <c r="P195" s="1159"/>
      <c r="Q195" s="1159"/>
    </row>
    <row r="196" spans="1:16" s="78" customFormat="1" ht="12.75" customHeight="1">
      <c r="A196" s="61"/>
      <c r="B196" s="59"/>
      <c r="C196" s="61"/>
      <c r="D196" s="61"/>
      <c r="E196" s="61"/>
      <c r="F196" s="62"/>
      <c r="G196" s="62"/>
      <c r="H196" s="62"/>
      <c r="I196" s="62"/>
      <c r="J196" s="62"/>
      <c r="K196" s="62"/>
      <c r="L196" s="62"/>
      <c r="M196" s="62"/>
      <c r="N196" s="62"/>
      <c r="O196" s="62"/>
      <c r="P196" s="62"/>
    </row>
    <row r="197" spans="1:17" s="77" customFormat="1" ht="15" customHeight="1">
      <c r="A197" s="60" t="s">
        <v>6</v>
      </c>
      <c r="B197" s="1160" t="s">
        <v>68</v>
      </c>
      <c r="C197" s="1160"/>
      <c r="D197" s="1160"/>
      <c r="E197" s="1160"/>
      <c r="F197" s="1160"/>
      <c r="G197" s="1160"/>
      <c r="H197" s="1160"/>
      <c r="I197" s="1160"/>
      <c r="J197" s="1160"/>
      <c r="K197" s="1160"/>
      <c r="L197" s="1160"/>
      <c r="M197" s="1160"/>
      <c r="N197" s="1160"/>
      <c r="O197" s="1160"/>
      <c r="P197" s="1160"/>
      <c r="Q197" s="1160"/>
    </row>
  </sheetData>
  <sheetProtection/>
  <mergeCells count="154">
    <mergeCell ref="A186:E186"/>
    <mergeCell ref="A170:E170"/>
    <mergeCell ref="A172:E172"/>
    <mergeCell ref="A175:E175"/>
    <mergeCell ref="A177:E177"/>
    <mergeCell ref="A179:E179"/>
    <mergeCell ref="P164:P165"/>
    <mergeCell ref="A168:E168"/>
    <mergeCell ref="A163:A165"/>
    <mergeCell ref="B163:B165"/>
    <mergeCell ref="C163:C165"/>
    <mergeCell ref="A184:E184"/>
    <mergeCell ref="L164:L165"/>
    <mergeCell ref="M164:M165"/>
    <mergeCell ref="A182:E182"/>
    <mergeCell ref="A166:E166"/>
    <mergeCell ref="N164:N165"/>
    <mergeCell ref="O164:O165"/>
    <mergeCell ref="D163:D165"/>
    <mergeCell ref="E163:E165"/>
    <mergeCell ref="A109:E109"/>
    <mergeCell ref="A111:E111"/>
    <mergeCell ref="H164:H165"/>
    <mergeCell ref="K164:K165"/>
    <mergeCell ref="J164:J165"/>
    <mergeCell ref="F164:F165"/>
    <mergeCell ref="A95:E95"/>
    <mergeCell ref="A97:E97"/>
    <mergeCell ref="A100:E100"/>
    <mergeCell ref="A102:E102"/>
    <mergeCell ref="A104:E104"/>
    <mergeCell ref="A107:E107"/>
    <mergeCell ref="P37:P38"/>
    <mergeCell ref="A91:E91"/>
    <mergeCell ref="A93:E93"/>
    <mergeCell ref="O89:O90"/>
    <mergeCell ref="P89:P90"/>
    <mergeCell ref="H89:H90"/>
    <mergeCell ref="K89:K90"/>
    <mergeCell ref="N89:N90"/>
    <mergeCell ref="A88:A90"/>
    <mergeCell ref="B88:B90"/>
    <mergeCell ref="O37:O38"/>
    <mergeCell ref="E37:E38"/>
    <mergeCell ref="A34:E34"/>
    <mergeCell ref="Q37:Q38"/>
    <mergeCell ref="F37:F38"/>
    <mergeCell ref="G37:G38"/>
    <mergeCell ref="H37:H38"/>
    <mergeCell ref="I37:I38"/>
    <mergeCell ref="J37:J38"/>
    <mergeCell ref="K37:K38"/>
    <mergeCell ref="A37:A38"/>
    <mergeCell ref="B37:B38"/>
    <mergeCell ref="C37:C38"/>
    <mergeCell ref="D37:D38"/>
    <mergeCell ref="M37:M38"/>
    <mergeCell ref="N37:N38"/>
    <mergeCell ref="A36:E36"/>
    <mergeCell ref="L37:L38"/>
    <mergeCell ref="A29:E29"/>
    <mergeCell ref="N27:N28"/>
    <mergeCell ref="N14:N15"/>
    <mergeCell ref="O14:O15"/>
    <mergeCell ref="A26:A28"/>
    <mergeCell ref="B26:B28"/>
    <mergeCell ref="C26:C28"/>
    <mergeCell ref="D26:D28"/>
    <mergeCell ref="F14:F15"/>
    <mergeCell ref="G14:G15"/>
    <mergeCell ref="H14:H15"/>
    <mergeCell ref="I14:I15"/>
    <mergeCell ref="K14:K15"/>
    <mergeCell ref="L14:L15"/>
    <mergeCell ref="N6:N7"/>
    <mergeCell ref="A8:E8"/>
    <mergeCell ref="A11:E11"/>
    <mergeCell ref="A13:E13"/>
    <mergeCell ref="A14:A15"/>
    <mergeCell ref="B14:B15"/>
    <mergeCell ref="C14:C15"/>
    <mergeCell ref="D14:D15"/>
    <mergeCell ref="E14:E15"/>
    <mergeCell ref="D5:D7"/>
    <mergeCell ref="E5:E7"/>
    <mergeCell ref="A32:E32"/>
    <mergeCell ref="H6:H7"/>
    <mergeCell ref="K6:K7"/>
    <mergeCell ref="A5:A7"/>
    <mergeCell ref="E26:E28"/>
    <mergeCell ref="H27:H28"/>
    <mergeCell ref="K27:K28"/>
    <mergeCell ref="H26:J26"/>
    <mergeCell ref="K26:M26"/>
    <mergeCell ref="A2:Q2"/>
    <mergeCell ref="N4:Q4"/>
    <mergeCell ref="H5:J5"/>
    <mergeCell ref="K5:M5"/>
    <mergeCell ref="N5:P5"/>
    <mergeCell ref="Q5:Q7"/>
    <mergeCell ref="F6:F7"/>
    <mergeCell ref="G6:G7"/>
    <mergeCell ref="I6:I7"/>
    <mergeCell ref="J6:J7"/>
    <mergeCell ref="L6:L7"/>
    <mergeCell ref="M6:M7"/>
    <mergeCell ref="B16:Q16"/>
    <mergeCell ref="B17:Q17"/>
    <mergeCell ref="A22:Q22"/>
    <mergeCell ref="N25:Q25"/>
    <mergeCell ref="O6:O7"/>
    <mergeCell ref="P6:P7"/>
    <mergeCell ref="B5:B7"/>
    <mergeCell ref="C5:C7"/>
    <mergeCell ref="Q26:Q28"/>
    <mergeCell ref="F27:F28"/>
    <mergeCell ref="G27:G28"/>
    <mergeCell ref="I27:I28"/>
    <mergeCell ref="J27:J28"/>
    <mergeCell ref="L27:L28"/>
    <mergeCell ref="M27:M28"/>
    <mergeCell ref="O27:O28"/>
    <mergeCell ref="N26:P26"/>
    <mergeCell ref="P27:P28"/>
    <mergeCell ref="B41:Q41"/>
    <mergeCell ref="B43:Q43"/>
    <mergeCell ref="A84:Q84"/>
    <mergeCell ref="N87:Q87"/>
    <mergeCell ref="H88:J88"/>
    <mergeCell ref="K88:M88"/>
    <mergeCell ref="Q88:Q90"/>
    <mergeCell ref="F89:F90"/>
    <mergeCell ref="L89:L90"/>
    <mergeCell ref="C88:C90"/>
    <mergeCell ref="I164:I165"/>
    <mergeCell ref="G89:G90"/>
    <mergeCell ref="I89:I90"/>
    <mergeCell ref="J89:J90"/>
    <mergeCell ref="B193:Q193"/>
    <mergeCell ref="M89:M90"/>
    <mergeCell ref="B114:Q114"/>
    <mergeCell ref="D88:D90"/>
    <mergeCell ref="E88:E90"/>
    <mergeCell ref="N88:P88"/>
    <mergeCell ref="B195:Q195"/>
    <mergeCell ref="B197:Q197"/>
    <mergeCell ref="B116:Q116"/>
    <mergeCell ref="A159:Q159"/>
    <mergeCell ref="N162:Q162"/>
    <mergeCell ref="H163:J163"/>
    <mergeCell ref="K163:M163"/>
    <mergeCell ref="N163:P163"/>
    <mergeCell ref="Q163:Q165"/>
    <mergeCell ref="G164:G165"/>
  </mergeCells>
  <printOptions horizontalCentered="1"/>
  <pageMargins left="0" right="0" top="0.5905511811023623" bottom="0.07874015748031496" header="0" footer="0"/>
  <pageSetup horizontalDpi="300" verticalDpi="300" orientation="landscape" paperSize="9" scale="63" r:id="rId2"/>
  <drawing r:id="rId1"/>
</worksheet>
</file>

<file path=xl/worksheets/sheet12.xml><?xml version="1.0" encoding="utf-8"?>
<worksheet xmlns="http://schemas.openxmlformats.org/spreadsheetml/2006/main" xmlns:r="http://schemas.openxmlformats.org/officeDocument/2006/relationships">
  <sheetPr>
    <tabColor rgb="FFFFFF00"/>
  </sheetPr>
  <dimension ref="B1:F149"/>
  <sheetViews>
    <sheetView zoomScalePageLayoutView="0" workbookViewId="0" topLeftCell="A1">
      <selection activeCell="F21" sqref="F21"/>
    </sheetView>
  </sheetViews>
  <sheetFormatPr defaultColWidth="9.140625" defaultRowHeight="12.75" customHeight="1"/>
  <cols>
    <col min="1" max="1" width="2.8515625" style="0" customWidth="1"/>
    <col min="2" max="2" width="14.421875" style="0" customWidth="1"/>
    <col min="3" max="3" width="50.421875" style="0" customWidth="1"/>
    <col min="4" max="4" width="9.8515625" style="0" customWidth="1"/>
    <col min="5" max="5" width="10.7109375" style="0" customWidth="1"/>
    <col min="6" max="6" width="99.140625" style="0" customWidth="1"/>
  </cols>
  <sheetData>
    <row r="1" spans="2:6" s="137" customFormat="1" ht="22.5" customHeight="1">
      <c r="B1" s="1294" t="s">
        <v>683</v>
      </c>
      <c r="C1" s="1387"/>
      <c r="D1" s="1387"/>
      <c r="E1" s="1387"/>
      <c r="F1" s="1387"/>
    </row>
    <row r="2" ht="12.75" customHeight="1">
      <c r="F2" s="1"/>
    </row>
    <row r="3" spans="2:6" s="138" customFormat="1" ht="19.5" customHeight="1">
      <c r="B3" s="138" t="s">
        <v>148</v>
      </c>
      <c r="C3" s="138" t="s">
        <v>70</v>
      </c>
      <c r="F3" s="139"/>
    </row>
    <row r="4" spans="2:6" s="140" customFormat="1" ht="19.5" customHeight="1" thickBot="1">
      <c r="B4" s="138" t="s">
        <v>92</v>
      </c>
      <c r="C4" s="138" t="s">
        <v>93</v>
      </c>
      <c r="D4" s="138"/>
      <c r="E4" s="138"/>
      <c r="F4" s="139"/>
    </row>
    <row r="5" spans="2:6" s="2" customFormat="1" ht="19.5" customHeight="1">
      <c r="B5" s="1380" t="s">
        <v>86</v>
      </c>
      <c r="C5" s="1380" t="s">
        <v>201</v>
      </c>
      <c r="D5" s="1388" t="s">
        <v>87</v>
      </c>
      <c r="E5" s="1388"/>
      <c r="F5" s="1389"/>
    </row>
    <row r="6" spans="2:6" s="2" customFormat="1" ht="19.5" customHeight="1" thickBot="1">
      <c r="B6" s="1381"/>
      <c r="C6" s="1381"/>
      <c r="D6" s="1390"/>
      <c r="E6" s="1390"/>
      <c r="F6" s="1391"/>
    </row>
    <row r="7" spans="2:6" s="2" customFormat="1" ht="19.5" customHeight="1" thickBot="1">
      <c r="B7" s="1382"/>
      <c r="C7" s="1382"/>
      <c r="D7" s="141" t="s">
        <v>89</v>
      </c>
      <c r="E7" s="141" t="s">
        <v>90</v>
      </c>
      <c r="F7" s="141" t="s">
        <v>91</v>
      </c>
    </row>
    <row r="8" spans="2:6" s="8" customFormat="1" ht="26.25" customHeight="1">
      <c r="B8" s="1392" t="s">
        <v>8</v>
      </c>
      <c r="C8" s="1380" t="s">
        <v>209</v>
      </c>
      <c r="D8" s="683"/>
      <c r="E8" s="683"/>
      <c r="F8" s="684"/>
    </row>
    <row r="9" spans="2:6" s="8" customFormat="1" ht="19.5" customHeight="1">
      <c r="B9" s="1393"/>
      <c r="C9" s="1395"/>
      <c r="D9" s="685"/>
      <c r="E9" s="685"/>
      <c r="F9" s="686"/>
    </row>
    <row r="10" spans="2:6" s="8" customFormat="1" ht="30" customHeight="1">
      <c r="B10" s="1393"/>
      <c r="C10" s="1395"/>
      <c r="D10" s="685"/>
      <c r="E10" s="685"/>
      <c r="F10" s="686"/>
    </row>
    <row r="11" spans="2:6" s="8" customFormat="1" ht="30" customHeight="1">
      <c r="B11" s="1393"/>
      <c r="C11" s="1395"/>
      <c r="D11" s="685"/>
      <c r="E11" s="685"/>
      <c r="F11" s="686"/>
    </row>
    <row r="12" spans="2:6" s="8" customFormat="1" ht="30" customHeight="1">
      <c r="B12" s="1393"/>
      <c r="C12" s="1395"/>
      <c r="D12" s="685"/>
      <c r="E12" s="685"/>
      <c r="F12" s="686"/>
    </row>
    <row r="13" spans="2:6" s="8" customFormat="1" ht="30" customHeight="1">
      <c r="B13" s="1393"/>
      <c r="C13" s="1395"/>
      <c r="D13" s="685"/>
      <c r="E13" s="685"/>
      <c r="F13" s="686"/>
    </row>
    <row r="14" spans="2:6" s="8" customFormat="1" ht="30" customHeight="1">
      <c r="B14" s="1393"/>
      <c r="C14" s="1395"/>
      <c r="D14" s="685"/>
      <c r="E14" s="685"/>
      <c r="F14" s="686"/>
    </row>
    <row r="15" spans="2:6" s="8" customFormat="1" ht="30" customHeight="1">
      <c r="B15" s="1393"/>
      <c r="C15" s="1395"/>
      <c r="D15" s="685"/>
      <c r="E15" s="685"/>
      <c r="F15" s="686"/>
    </row>
    <row r="16" spans="2:6" s="8" customFormat="1" ht="30" customHeight="1">
      <c r="B16" s="1393"/>
      <c r="C16" s="1395"/>
      <c r="D16" s="685"/>
      <c r="E16" s="685"/>
      <c r="F16" s="686"/>
    </row>
    <row r="17" spans="2:6" ht="30.75" customHeight="1" thickBot="1">
      <c r="B17" s="1394"/>
      <c r="C17" s="1396"/>
      <c r="D17" s="685"/>
      <c r="E17" s="685"/>
      <c r="F17" s="686"/>
    </row>
    <row r="18" spans="2:6" s="2" customFormat="1" ht="19.5" customHeight="1">
      <c r="B18" s="1379" t="s">
        <v>684</v>
      </c>
      <c r="C18" s="1145"/>
      <c r="D18" s="1145"/>
      <c r="E18" s="1145"/>
      <c r="F18" s="1145"/>
    </row>
    <row r="19" spans="2:6" s="2" customFormat="1" ht="19.5" customHeight="1">
      <c r="B19" s="1378" t="s">
        <v>88</v>
      </c>
      <c r="C19" s="1145"/>
      <c r="D19" s="1145"/>
      <c r="E19" s="1145"/>
      <c r="F19" s="1145"/>
    </row>
    <row r="20" ht="12" customHeight="1"/>
    <row r="21" ht="12" customHeight="1"/>
    <row r="22" ht="12" customHeight="1"/>
    <row r="23" ht="12" customHeight="1"/>
    <row r="24" ht="12" customHeight="1"/>
    <row r="25" spans="2:6" s="137" customFormat="1" ht="22.5" customHeight="1">
      <c r="B25" s="1294" t="s">
        <v>683</v>
      </c>
      <c r="C25" s="1387"/>
      <c r="D25" s="1387"/>
      <c r="E25" s="1387"/>
      <c r="F25" s="1387"/>
    </row>
    <row r="26" ht="12.75" customHeight="1">
      <c r="F26" s="1"/>
    </row>
    <row r="27" spans="2:6" s="138" customFormat="1" ht="19.5" customHeight="1">
      <c r="B27" s="138" t="s">
        <v>148</v>
      </c>
      <c r="C27" s="138" t="s">
        <v>287</v>
      </c>
      <c r="F27" s="139"/>
    </row>
    <row r="28" spans="2:6" s="140" customFormat="1" ht="19.5" customHeight="1" thickBot="1">
      <c r="B28" s="138" t="s">
        <v>92</v>
      </c>
      <c r="C28" s="138" t="s">
        <v>93</v>
      </c>
      <c r="D28" s="138"/>
      <c r="E28" s="138"/>
      <c r="F28" s="139"/>
    </row>
    <row r="29" spans="2:6" s="2" customFormat="1" ht="19.5" customHeight="1">
      <c r="B29" s="1380" t="s">
        <v>86</v>
      </c>
      <c r="C29" s="1380" t="s">
        <v>201</v>
      </c>
      <c r="D29" s="1388" t="s">
        <v>87</v>
      </c>
      <c r="E29" s="1388"/>
      <c r="F29" s="1389"/>
    </row>
    <row r="30" spans="2:6" s="2" customFormat="1" ht="19.5" customHeight="1" thickBot="1">
      <c r="B30" s="1381"/>
      <c r="C30" s="1381"/>
      <c r="D30" s="1390"/>
      <c r="E30" s="1390"/>
      <c r="F30" s="1391"/>
    </row>
    <row r="31" spans="2:6" s="2" customFormat="1" ht="19.5" customHeight="1" thickBot="1">
      <c r="B31" s="1382"/>
      <c r="C31" s="1382"/>
      <c r="D31" s="141" t="s">
        <v>89</v>
      </c>
      <c r="E31" s="141" t="s">
        <v>90</v>
      </c>
      <c r="F31" s="141" t="s">
        <v>91</v>
      </c>
    </row>
    <row r="32" spans="2:6" s="8" customFormat="1" ht="30" customHeight="1" thickBot="1">
      <c r="B32" s="245" t="s">
        <v>468</v>
      </c>
      <c r="C32" s="216" t="s">
        <v>219</v>
      </c>
      <c r="D32" s="687"/>
      <c r="E32" s="687"/>
      <c r="F32" s="688"/>
    </row>
    <row r="33" spans="2:6" s="8" customFormat="1" ht="30" customHeight="1">
      <c r="B33" s="689"/>
      <c r="C33" s="689"/>
      <c r="D33" s="690"/>
      <c r="E33" s="690"/>
      <c r="F33" s="691"/>
    </row>
    <row r="34" spans="2:6" s="8" customFormat="1" ht="30" customHeight="1" thickBot="1">
      <c r="B34" s="332"/>
      <c r="C34" s="332"/>
      <c r="D34" s="332"/>
      <c r="E34" s="332"/>
      <c r="F34" s="333"/>
    </row>
    <row r="35" spans="2:6" ht="12.75" customHeight="1">
      <c r="B35" s="4"/>
      <c r="C35" s="131"/>
      <c r="D35" s="131"/>
      <c r="E35" s="131"/>
      <c r="F35" s="131"/>
    </row>
    <row r="36" spans="2:6" s="2" customFormat="1" ht="19.5" customHeight="1">
      <c r="B36" s="1379" t="s">
        <v>684</v>
      </c>
      <c r="C36" s="1145"/>
      <c r="D36" s="1145"/>
      <c r="E36" s="1145"/>
      <c r="F36" s="1145"/>
    </row>
    <row r="37" spans="2:6" s="2" customFormat="1" ht="19.5" customHeight="1">
      <c r="B37" s="1378" t="s">
        <v>88</v>
      </c>
      <c r="C37" s="1145"/>
      <c r="D37" s="1145"/>
      <c r="E37" s="1145"/>
      <c r="F37" s="1145"/>
    </row>
    <row r="73" spans="2:6" s="137" customFormat="1" ht="22.5" customHeight="1">
      <c r="B73" s="1294" t="s">
        <v>513</v>
      </c>
      <c r="C73" s="1387"/>
      <c r="D73" s="1387"/>
      <c r="E73" s="1387"/>
      <c r="F73" s="1387"/>
    </row>
    <row r="74" ht="12.75" customHeight="1">
      <c r="F74" s="1"/>
    </row>
    <row r="75" spans="2:6" s="138" customFormat="1" ht="19.5" customHeight="1">
      <c r="B75" s="138" t="s">
        <v>148</v>
      </c>
      <c r="C75" s="138" t="s">
        <v>184</v>
      </c>
      <c r="F75" s="139"/>
    </row>
    <row r="76" spans="2:6" s="140" customFormat="1" ht="19.5" customHeight="1" thickBot="1">
      <c r="B76" s="138" t="s">
        <v>92</v>
      </c>
      <c r="C76" s="138" t="s">
        <v>93</v>
      </c>
      <c r="D76" s="138"/>
      <c r="E76" s="138"/>
      <c r="F76" s="139"/>
    </row>
    <row r="77" spans="2:6" s="2" customFormat="1" ht="19.5" customHeight="1">
      <c r="B77" s="1380" t="s">
        <v>86</v>
      </c>
      <c r="C77" s="1380" t="s">
        <v>201</v>
      </c>
      <c r="D77" s="1388" t="s">
        <v>87</v>
      </c>
      <c r="E77" s="1388"/>
      <c r="F77" s="1389"/>
    </row>
    <row r="78" spans="2:6" s="2" customFormat="1" ht="19.5" customHeight="1" thickBot="1">
      <c r="B78" s="1381"/>
      <c r="C78" s="1381"/>
      <c r="D78" s="1390"/>
      <c r="E78" s="1390"/>
      <c r="F78" s="1391"/>
    </row>
    <row r="79" spans="2:6" s="2" customFormat="1" ht="19.5" customHeight="1" thickBot="1">
      <c r="B79" s="1382"/>
      <c r="C79" s="1382"/>
      <c r="D79" s="141" t="s">
        <v>89</v>
      </c>
      <c r="E79" s="141" t="s">
        <v>90</v>
      </c>
      <c r="F79" s="141" t="s">
        <v>91</v>
      </c>
    </row>
    <row r="80" spans="2:6" s="8" customFormat="1" ht="30" customHeight="1" thickBot="1">
      <c r="B80" s="216" t="s">
        <v>24</v>
      </c>
      <c r="C80" s="216" t="s">
        <v>27</v>
      </c>
      <c r="D80" s="328" t="s">
        <v>439</v>
      </c>
      <c r="E80" s="328" t="s">
        <v>440</v>
      </c>
      <c r="F80" s="329" t="s">
        <v>441</v>
      </c>
    </row>
    <row r="81" spans="2:6" s="8" customFormat="1" ht="30" customHeight="1" hidden="1">
      <c r="B81" s="147"/>
      <c r="C81" s="147"/>
      <c r="D81" s="147"/>
      <c r="E81" s="147"/>
      <c r="F81" s="148"/>
    </row>
    <row r="82" spans="2:6" s="8" customFormat="1" ht="30" customHeight="1" hidden="1">
      <c r="B82" s="149"/>
      <c r="C82" s="149"/>
      <c r="D82" s="149"/>
      <c r="E82" s="149"/>
      <c r="F82" s="150"/>
    </row>
    <row r="83" spans="2:6" s="8" customFormat="1" ht="30" customHeight="1" hidden="1">
      <c r="B83" s="149"/>
      <c r="C83" s="149"/>
      <c r="D83" s="149"/>
      <c r="E83" s="149"/>
      <c r="F83" s="150"/>
    </row>
    <row r="84" spans="2:6" s="8" customFormat="1" ht="30" customHeight="1" hidden="1">
      <c r="B84" s="149"/>
      <c r="C84" s="149"/>
      <c r="D84" s="149"/>
      <c r="E84" s="149"/>
      <c r="F84" s="150"/>
    </row>
    <row r="85" spans="2:6" s="8" customFormat="1" ht="30" customHeight="1" hidden="1">
      <c r="B85" s="149"/>
      <c r="C85" s="149"/>
      <c r="D85" s="149"/>
      <c r="E85" s="149"/>
      <c r="F85" s="150"/>
    </row>
    <row r="86" spans="2:6" s="8" customFormat="1" ht="30" customHeight="1" hidden="1">
      <c r="B86" s="149"/>
      <c r="C86" s="149"/>
      <c r="D86" s="149"/>
      <c r="E86" s="149"/>
      <c r="F86" s="150"/>
    </row>
    <row r="87" spans="2:6" s="8" customFormat="1" ht="30" customHeight="1" hidden="1">
      <c r="B87" s="149"/>
      <c r="C87" s="149"/>
      <c r="D87" s="149"/>
      <c r="E87" s="149"/>
      <c r="F87" s="150"/>
    </row>
    <row r="88" spans="2:6" s="8" customFormat="1" ht="30" customHeight="1" hidden="1">
      <c r="B88" s="149"/>
      <c r="C88" s="149"/>
      <c r="D88" s="149"/>
      <c r="E88" s="149"/>
      <c r="F88" s="150"/>
    </row>
    <row r="89" spans="2:6" s="8" customFormat="1" ht="30" customHeight="1" hidden="1">
      <c r="B89" s="149"/>
      <c r="C89" s="149"/>
      <c r="D89" s="149"/>
      <c r="E89" s="149"/>
      <c r="F89" s="150"/>
    </row>
    <row r="90" spans="2:6" s="8" customFormat="1" ht="30" customHeight="1" hidden="1">
      <c r="B90" s="149"/>
      <c r="C90" s="149"/>
      <c r="D90" s="149"/>
      <c r="E90" s="149"/>
      <c r="F90" s="150"/>
    </row>
    <row r="91" spans="2:6" s="8" customFormat="1" ht="30" customHeight="1" hidden="1">
      <c r="B91" s="149"/>
      <c r="C91" s="149"/>
      <c r="D91" s="149"/>
      <c r="E91" s="149"/>
      <c r="F91" s="150"/>
    </row>
    <row r="92" spans="2:6" s="8" customFormat="1" ht="30" customHeight="1" hidden="1">
      <c r="B92" s="149"/>
      <c r="C92" s="149"/>
      <c r="D92" s="149"/>
      <c r="E92" s="149"/>
      <c r="F92" s="150"/>
    </row>
    <row r="93" spans="2:6" s="8" customFormat="1" ht="30" customHeight="1" hidden="1">
      <c r="B93" s="149"/>
      <c r="C93" s="149"/>
      <c r="D93" s="149"/>
      <c r="E93" s="149"/>
      <c r="F93" s="150"/>
    </row>
    <row r="94" spans="2:6" s="8" customFormat="1" ht="30" customHeight="1" hidden="1">
      <c r="B94" s="149"/>
      <c r="C94" s="149"/>
      <c r="D94" s="149"/>
      <c r="E94" s="149"/>
      <c r="F94" s="150"/>
    </row>
    <row r="95" spans="2:6" s="8" customFormat="1" ht="30" customHeight="1" thickBot="1">
      <c r="B95" s="151"/>
      <c r="C95" s="151"/>
      <c r="D95" s="151"/>
      <c r="E95" s="151"/>
      <c r="F95" s="152"/>
    </row>
    <row r="96" spans="2:6" ht="12.75" customHeight="1">
      <c r="B96" s="4"/>
      <c r="C96" s="131"/>
      <c r="D96" s="131"/>
      <c r="E96" s="131"/>
      <c r="F96" s="131"/>
    </row>
    <row r="97" spans="2:6" s="2" customFormat="1" ht="19.5" customHeight="1">
      <c r="B97" s="1379" t="s">
        <v>514</v>
      </c>
      <c r="C97" s="1145"/>
      <c r="D97" s="1145"/>
      <c r="E97" s="1145"/>
      <c r="F97" s="1145"/>
    </row>
    <row r="98" spans="2:6" s="2" customFormat="1" ht="19.5" customHeight="1">
      <c r="B98" s="1378" t="s">
        <v>88</v>
      </c>
      <c r="C98" s="1145"/>
      <c r="D98" s="1145"/>
      <c r="E98" s="1145"/>
      <c r="F98" s="1145"/>
    </row>
    <row r="135" spans="2:6" s="137" customFormat="1" ht="22.5" customHeight="1">
      <c r="B135" s="1294" t="s">
        <v>513</v>
      </c>
      <c r="C135" s="1294"/>
      <c r="D135" s="1294"/>
      <c r="E135" s="1294"/>
      <c r="F135" s="1294"/>
    </row>
    <row r="136" ht="12.75" customHeight="1">
      <c r="F136" s="1"/>
    </row>
    <row r="137" spans="2:6" s="138" customFormat="1" ht="19.5" customHeight="1">
      <c r="B137" s="138" t="s">
        <v>148</v>
      </c>
      <c r="C137" s="138" t="s">
        <v>289</v>
      </c>
      <c r="F137" s="139"/>
    </row>
    <row r="138" spans="2:6" s="140" customFormat="1" ht="19.5" customHeight="1" thickBot="1">
      <c r="B138" s="138" t="s">
        <v>92</v>
      </c>
      <c r="C138" s="138" t="s">
        <v>93</v>
      </c>
      <c r="D138" s="138"/>
      <c r="E138" s="138"/>
      <c r="F138" s="139"/>
    </row>
    <row r="139" spans="2:6" s="2" customFormat="1" ht="19.5" customHeight="1">
      <c r="B139" s="1380" t="s">
        <v>86</v>
      </c>
      <c r="C139" s="1380" t="s">
        <v>201</v>
      </c>
      <c r="D139" s="1383" t="s">
        <v>87</v>
      </c>
      <c r="E139" s="1383"/>
      <c r="F139" s="1384"/>
    </row>
    <row r="140" spans="2:6" s="2" customFormat="1" ht="19.5" customHeight="1" thickBot="1">
      <c r="B140" s="1381"/>
      <c r="C140" s="1381"/>
      <c r="D140" s="1385"/>
      <c r="E140" s="1385"/>
      <c r="F140" s="1386"/>
    </row>
    <row r="141" spans="2:6" s="2" customFormat="1" ht="19.5" customHeight="1" thickBot="1">
      <c r="B141" s="1382"/>
      <c r="C141" s="1382"/>
      <c r="D141" s="141" t="s">
        <v>89</v>
      </c>
      <c r="E141" s="141" t="s">
        <v>90</v>
      </c>
      <c r="F141" s="141" t="s">
        <v>91</v>
      </c>
    </row>
    <row r="142" spans="2:6" s="8" customFormat="1" ht="30" customHeight="1">
      <c r="B142" s="1377" t="s">
        <v>288</v>
      </c>
      <c r="C142" s="1377" t="s">
        <v>210</v>
      </c>
      <c r="D142" s="330" t="s">
        <v>462</v>
      </c>
      <c r="E142" s="330" t="s">
        <v>463</v>
      </c>
      <c r="F142" s="331" t="s">
        <v>642</v>
      </c>
    </row>
    <row r="143" spans="2:6" s="8" customFormat="1" ht="30" customHeight="1" thickBot="1">
      <c r="B143" s="1031"/>
      <c r="C143" s="1031"/>
      <c r="D143" s="330" t="s">
        <v>462</v>
      </c>
      <c r="E143" s="330" t="s">
        <v>463</v>
      </c>
      <c r="F143" s="331" t="s">
        <v>643</v>
      </c>
    </row>
    <row r="144" spans="2:6" s="8" customFormat="1" ht="30" customHeight="1">
      <c r="B144" s="639"/>
      <c r="C144" s="640"/>
      <c r="D144" s="330"/>
      <c r="E144" s="330"/>
      <c r="F144" s="331"/>
    </row>
    <row r="145" spans="2:6" s="8" customFormat="1" ht="30" customHeight="1">
      <c r="B145" s="330"/>
      <c r="C145" s="330"/>
      <c r="D145" s="330"/>
      <c r="E145" s="330"/>
      <c r="F145" s="331"/>
    </row>
    <row r="146" spans="2:6" s="8" customFormat="1" ht="30" customHeight="1">
      <c r="B146" s="330"/>
      <c r="C146" s="330"/>
      <c r="D146" s="330"/>
      <c r="E146" s="330"/>
      <c r="F146" s="331"/>
    </row>
    <row r="147" spans="2:6" ht="12.75" customHeight="1">
      <c r="B147" s="330"/>
      <c r="C147" s="330"/>
      <c r="D147" s="330"/>
      <c r="E147" s="330"/>
      <c r="F147" s="331"/>
    </row>
    <row r="148" spans="2:6" s="2" customFormat="1" ht="19.5" customHeight="1">
      <c r="B148" s="330"/>
      <c r="C148" s="330"/>
      <c r="D148" s="330"/>
      <c r="E148" s="330"/>
      <c r="F148" s="331"/>
    </row>
    <row r="149" spans="2:6" s="2" customFormat="1" ht="19.5" customHeight="1">
      <c r="B149" s="1378" t="s">
        <v>88</v>
      </c>
      <c r="C149" s="1145"/>
      <c r="D149" s="1145"/>
      <c r="E149" s="1145"/>
      <c r="F149" s="1145"/>
    </row>
  </sheetData>
  <sheetProtection/>
  <mergeCells count="27">
    <mergeCell ref="B1:F1"/>
    <mergeCell ref="B5:B7"/>
    <mergeCell ref="C5:C7"/>
    <mergeCell ref="D5:F6"/>
    <mergeCell ref="B8:B17"/>
    <mergeCell ref="C8:C17"/>
    <mergeCell ref="B18:F18"/>
    <mergeCell ref="B19:F19"/>
    <mergeCell ref="B25:F25"/>
    <mergeCell ref="B29:B31"/>
    <mergeCell ref="C29:C31"/>
    <mergeCell ref="D29:F30"/>
    <mergeCell ref="B36:F36"/>
    <mergeCell ref="B37:F37"/>
    <mergeCell ref="B73:F73"/>
    <mergeCell ref="B77:B79"/>
    <mergeCell ref="C77:C79"/>
    <mergeCell ref="D77:F78"/>
    <mergeCell ref="B142:B143"/>
    <mergeCell ref="C142:C143"/>
    <mergeCell ref="B149:F149"/>
    <mergeCell ref="B97:F97"/>
    <mergeCell ref="B98:F98"/>
    <mergeCell ref="B135:F135"/>
    <mergeCell ref="B139:B141"/>
    <mergeCell ref="C139:C141"/>
    <mergeCell ref="D139:F140"/>
  </mergeCells>
  <printOptions horizontalCentered="1"/>
  <pageMargins left="0.15748031496062992" right="0.1968503937007874" top="0.1968503937007874" bottom="0.6692913385826772" header="0.5118110236220472" footer="0.5118110236220472"/>
  <pageSetup horizontalDpi="300" verticalDpi="300" orientation="landscape" paperSize="9" scale="75" r:id="rId1"/>
  <headerFooter alignWithMargins="0">
    <oddFooter>&amp;CSayfa &amp;P / &amp;N</oddFooter>
  </headerFooter>
</worksheet>
</file>

<file path=xl/worksheets/sheet13.xml><?xml version="1.0" encoding="utf-8"?>
<worksheet xmlns="http://schemas.openxmlformats.org/spreadsheetml/2006/main" xmlns:r="http://schemas.openxmlformats.org/officeDocument/2006/relationships">
  <sheetPr>
    <tabColor rgb="FFFFFF00"/>
  </sheetPr>
  <dimension ref="B2:BS28"/>
  <sheetViews>
    <sheetView zoomScalePageLayoutView="0" workbookViewId="0" topLeftCell="A1">
      <selection activeCell="AK12" sqref="AK12"/>
    </sheetView>
  </sheetViews>
  <sheetFormatPr defaultColWidth="9.140625" defaultRowHeight="12.75"/>
  <cols>
    <col min="1" max="1" width="6.7109375" style="64" customWidth="1"/>
    <col min="2" max="2" width="16.421875" style="64" customWidth="1"/>
    <col min="3" max="3" width="16.8515625" style="64" customWidth="1"/>
    <col min="4" max="4" width="17.7109375" style="64" customWidth="1"/>
    <col min="5" max="10" width="10.57421875" style="87" hidden="1" customWidth="1"/>
    <col min="11" max="11" width="11.8515625" style="87" hidden="1" customWidth="1"/>
    <col min="12" max="18" width="10.57421875" style="87" hidden="1" customWidth="1"/>
    <col min="19" max="19" width="11.8515625" style="87" hidden="1" customWidth="1"/>
    <col min="20" max="21" width="10.57421875" style="87" hidden="1" customWidth="1"/>
    <col min="22" max="22" width="8.421875" style="87" hidden="1" customWidth="1"/>
    <col min="23" max="24" width="10.57421875" style="87" hidden="1" customWidth="1"/>
    <col min="25" max="25" width="8.421875" style="87" hidden="1" customWidth="1"/>
    <col min="26" max="26" width="8.28125" style="87" hidden="1" customWidth="1"/>
    <col min="27" max="27" width="11.8515625" style="87" hidden="1" customWidth="1"/>
    <col min="28" max="28" width="10.00390625" style="87" hidden="1" customWidth="1"/>
    <col min="29" max="29" width="10.57421875" style="87" hidden="1" customWidth="1"/>
    <col min="30" max="30" width="9.00390625" style="87" hidden="1" customWidth="1"/>
    <col min="31" max="31" width="10.421875" style="87" hidden="1" customWidth="1"/>
    <col min="32" max="32" width="8.28125" style="87" hidden="1" customWidth="1"/>
    <col min="33" max="33" width="9.28125" style="87" hidden="1" customWidth="1"/>
    <col min="34" max="34" width="10.00390625" style="87" hidden="1" customWidth="1"/>
    <col min="35" max="35" width="10.7109375" style="87" hidden="1" customWidth="1"/>
    <col min="36" max="36" width="12.00390625" style="87" hidden="1" customWidth="1"/>
    <col min="37" max="37" width="11.00390625" style="64" customWidth="1"/>
    <col min="38" max="38" width="9.140625" style="64" customWidth="1"/>
    <col min="39" max="39" width="10.57421875" style="64" customWidth="1"/>
    <col min="40" max="40" width="11.140625" style="64" customWidth="1"/>
    <col min="41" max="41" width="9.140625" style="64" customWidth="1"/>
    <col min="42" max="42" width="9.7109375" style="64" customWidth="1"/>
    <col min="43" max="43" width="9.57421875" style="64" customWidth="1"/>
    <col min="44" max="16384" width="9.140625" style="64" customWidth="1"/>
  </cols>
  <sheetData>
    <row r="2" spans="2:50" s="63" customFormat="1" ht="22.5" customHeight="1">
      <c r="B2" s="1025" t="s">
        <v>735</v>
      </c>
      <c r="C2" s="1025"/>
      <c r="D2" s="1025"/>
      <c r="E2" s="1025"/>
      <c r="F2" s="1025"/>
      <c r="G2" s="1025"/>
      <c r="H2" s="1025"/>
      <c r="I2" s="1025"/>
      <c r="J2" s="1025"/>
      <c r="K2" s="1025"/>
      <c r="L2" s="1025"/>
      <c r="M2" s="1025"/>
      <c r="N2" s="1025"/>
      <c r="O2" s="1025"/>
      <c r="P2" s="1025"/>
      <c r="Q2" s="1025"/>
      <c r="R2" s="1025"/>
      <c r="S2" s="1025"/>
      <c r="T2" s="1025"/>
      <c r="U2" s="1025"/>
      <c r="V2" s="1025"/>
      <c r="W2" s="1025"/>
      <c r="X2" s="1025"/>
      <c r="Y2" s="1025"/>
      <c r="Z2" s="1025"/>
      <c r="AA2" s="1025"/>
      <c r="AB2" s="1025"/>
      <c r="AC2" s="1025"/>
      <c r="AD2" s="1025"/>
      <c r="AE2" s="1025"/>
      <c r="AF2" s="1025"/>
      <c r="AG2" s="1025"/>
      <c r="AH2" s="1025"/>
      <c r="AI2" s="1025"/>
      <c r="AJ2" s="1025"/>
      <c r="AK2" s="1025"/>
      <c r="AL2" s="1025"/>
      <c r="AM2" s="1025"/>
      <c r="AN2" s="1025"/>
      <c r="AO2" s="1025"/>
      <c r="AP2" s="1025"/>
      <c r="AQ2" s="1025"/>
      <c r="AR2" s="1025"/>
      <c r="AS2" s="1025"/>
      <c r="AT2" s="1025"/>
      <c r="AU2" s="1025"/>
      <c r="AV2" s="1025"/>
      <c r="AW2" s="1025"/>
      <c r="AX2" s="1025"/>
    </row>
    <row r="3" spans="2:50" ht="12.75" customHeight="1">
      <c r="B3" s="1025"/>
      <c r="C3" s="1025"/>
      <c r="D3" s="1025"/>
      <c r="E3" s="1025"/>
      <c r="F3" s="1025"/>
      <c r="G3" s="1025"/>
      <c r="H3" s="1025"/>
      <c r="I3" s="1025"/>
      <c r="J3" s="1025"/>
      <c r="K3" s="1025"/>
      <c r="L3" s="1025"/>
      <c r="M3" s="1025"/>
      <c r="N3" s="1025"/>
      <c r="O3" s="1025"/>
      <c r="P3" s="1025"/>
      <c r="Q3" s="1025"/>
      <c r="R3" s="1025"/>
      <c r="S3" s="1025"/>
      <c r="T3" s="1025"/>
      <c r="U3" s="1025"/>
      <c r="V3" s="1025"/>
      <c r="W3" s="1025"/>
      <c r="X3" s="1025"/>
      <c r="Y3" s="1025"/>
      <c r="Z3" s="1025"/>
      <c r="AA3" s="1025"/>
      <c r="AB3" s="1025"/>
      <c r="AC3" s="1025"/>
      <c r="AD3" s="1025"/>
      <c r="AE3" s="1025"/>
      <c r="AF3" s="1025"/>
      <c r="AG3" s="1025"/>
      <c r="AH3" s="1025"/>
      <c r="AI3" s="1025"/>
      <c r="AJ3" s="1025"/>
      <c r="AK3" s="1025"/>
      <c r="AL3" s="1025"/>
      <c r="AM3" s="1025"/>
      <c r="AN3" s="1025"/>
      <c r="AO3" s="1025"/>
      <c r="AP3" s="1025"/>
      <c r="AQ3" s="1025"/>
      <c r="AR3" s="1025"/>
      <c r="AS3" s="1025"/>
      <c r="AT3" s="1025"/>
      <c r="AU3" s="1025"/>
      <c r="AV3" s="1025"/>
      <c r="AW3" s="1025"/>
      <c r="AX3" s="1025"/>
    </row>
    <row r="4" spans="2:36" s="51" customFormat="1" ht="21.75" customHeight="1">
      <c r="B4" s="51" t="s">
        <v>58</v>
      </c>
      <c r="D4" s="53"/>
      <c r="E4" s="88"/>
      <c r="F4" s="88"/>
      <c r="G4" s="88"/>
      <c r="H4" s="88"/>
      <c r="I4" s="88"/>
      <c r="J4" s="88"/>
      <c r="K4" s="334"/>
      <c r="L4" s="335"/>
      <c r="M4" s="335"/>
      <c r="N4" s="335"/>
      <c r="O4" s="88"/>
      <c r="P4" s="88"/>
      <c r="Q4" s="88"/>
      <c r="R4" s="88"/>
      <c r="S4" s="334"/>
      <c r="T4" s="335"/>
      <c r="U4" s="335"/>
      <c r="V4" s="335"/>
      <c r="W4" s="88"/>
      <c r="X4" s="88"/>
      <c r="Y4" s="88"/>
      <c r="Z4" s="88"/>
      <c r="AA4" s="334"/>
      <c r="AB4" s="335"/>
      <c r="AC4" s="335"/>
      <c r="AD4" s="335"/>
      <c r="AE4" s="88"/>
      <c r="AF4" s="88"/>
      <c r="AG4" s="88"/>
      <c r="AH4" s="88"/>
      <c r="AI4" s="334"/>
      <c r="AJ4" s="335"/>
    </row>
    <row r="5" spans="2:45" s="51" customFormat="1" ht="21.75" customHeight="1">
      <c r="B5" s="66" t="s">
        <v>197</v>
      </c>
      <c r="C5" s="66"/>
      <c r="D5" s="67"/>
      <c r="E5" s="336"/>
      <c r="F5" s="336"/>
      <c r="G5" s="336"/>
      <c r="H5" s="336"/>
      <c r="I5" s="336"/>
      <c r="J5" s="336"/>
      <c r="K5" s="337"/>
      <c r="L5" s="338"/>
      <c r="M5" s="338"/>
      <c r="N5" s="338"/>
      <c r="O5" s="336"/>
      <c r="P5" s="336"/>
      <c r="Q5" s="336"/>
      <c r="R5" s="336"/>
      <c r="S5" s="337"/>
      <c r="T5" s="339"/>
      <c r="U5" s="338"/>
      <c r="V5" s="338"/>
      <c r="W5" s="336"/>
      <c r="X5" s="336"/>
      <c r="Y5" s="336"/>
      <c r="Z5" s="336"/>
      <c r="AA5" s="337"/>
      <c r="AB5" s="339"/>
      <c r="AC5" s="338"/>
      <c r="AD5" s="338"/>
      <c r="AE5" s="336"/>
      <c r="AF5" s="336"/>
      <c r="AG5" s="336"/>
      <c r="AH5" s="336"/>
      <c r="AI5" s="337"/>
      <c r="AJ5" s="339"/>
      <c r="AK5" s="66"/>
      <c r="AL5" s="66"/>
      <c r="AM5" s="66"/>
      <c r="AN5" s="66"/>
      <c r="AO5" s="66"/>
      <c r="AP5" s="66"/>
      <c r="AQ5" s="66"/>
      <c r="AR5" s="66"/>
      <c r="AS5" s="66"/>
    </row>
    <row r="6" spans="2:45" s="51" customFormat="1" ht="21.75" customHeight="1">
      <c r="B6" s="66"/>
      <c r="C6" s="66"/>
      <c r="D6" s="67"/>
      <c r="E6" s="336"/>
      <c r="F6" s="336"/>
      <c r="G6" s="336"/>
      <c r="H6" s="336"/>
      <c r="I6" s="336"/>
      <c r="J6" s="336"/>
      <c r="K6" s="337"/>
      <c r="L6" s="338"/>
      <c r="M6" s="338"/>
      <c r="N6" s="338"/>
      <c r="O6" s="336"/>
      <c r="P6" s="336"/>
      <c r="Q6" s="336"/>
      <c r="R6" s="336"/>
      <c r="S6" s="337"/>
      <c r="T6" s="339"/>
      <c r="U6" s="338"/>
      <c r="V6" s="338"/>
      <c r="W6" s="336"/>
      <c r="X6" s="336"/>
      <c r="Y6" s="336"/>
      <c r="Z6" s="336"/>
      <c r="AA6" s="337"/>
      <c r="AB6" s="339"/>
      <c r="AC6" s="338"/>
      <c r="AD6" s="338"/>
      <c r="AE6" s="336"/>
      <c r="AF6" s="336"/>
      <c r="AG6" s="336"/>
      <c r="AH6" s="336"/>
      <c r="AI6" s="337"/>
      <c r="AJ6" s="339"/>
      <c r="AK6" s="66"/>
      <c r="AL6" s="66"/>
      <c r="AM6" s="66"/>
      <c r="AN6" s="66"/>
      <c r="AO6" s="66"/>
      <c r="AP6" s="66"/>
      <c r="AQ6" s="66"/>
      <c r="AR6" s="66"/>
      <c r="AS6" s="66"/>
    </row>
    <row r="7" spans="2:45" s="51" customFormat="1" ht="21.75" customHeight="1">
      <c r="B7" s="66"/>
      <c r="C7" s="66"/>
      <c r="D7" s="67"/>
      <c r="E7" s="336"/>
      <c r="F7" s="336"/>
      <c r="G7" s="336"/>
      <c r="H7" s="336"/>
      <c r="I7" s="336"/>
      <c r="J7" s="336"/>
      <c r="K7" s="337"/>
      <c r="L7" s="338"/>
      <c r="M7" s="338"/>
      <c r="N7" s="338"/>
      <c r="O7" s="336"/>
      <c r="P7" s="336"/>
      <c r="Q7" s="336"/>
      <c r="R7" s="336"/>
      <c r="S7" s="337"/>
      <c r="T7" s="339"/>
      <c r="U7" s="338"/>
      <c r="V7" s="338"/>
      <c r="W7" s="336"/>
      <c r="X7" s="336"/>
      <c r="Y7" s="336"/>
      <c r="Z7" s="336"/>
      <c r="AA7" s="337"/>
      <c r="AB7" s="339"/>
      <c r="AC7" s="338"/>
      <c r="AD7" s="338"/>
      <c r="AE7" s="336"/>
      <c r="AF7" s="336"/>
      <c r="AG7" s="336"/>
      <c r="AH7" s="336"/>
      <c r="AI7" s="337"/>
      <c r="AJ7" s="339"/>
      <c r="AK7" s="66"/>
      <c r="AL7" s="66"/>
      <c r="AM7" s="66"/>
      <c r="AN7" s="66"/>
      <c r="AO7" s="66"/>
      <c r="AP7" s="66"/>
      <c r="AQ7" s="66"/>
      <c r="AR7" s="66"/>
      <c r="AS7" s="66"/>
    </row>
    <row r="8" spans="2:45" s="51" customFormat="1" ht="21.75" customHeight="1" thickBot="1">
      <c r="B8" s="66"/>
      <c r="C8" s="66"/>
      <c r="D8" s="67"/>
      <c r="E8" s="336"/>
      <c r="F8" s="336"/>
      <c r="G8" s="336"/>
      <c r="H8" s="336"/>
      <c r="I8" s="336"/>
      <c r="J8" s="336"/>
      <c r="K8" s="337"/>
      <c r="L8" s="338"/>
      <c r="M8" s="338"/>
      <c r="N8" s="338"/>
      <c r="O8" s="336"/>
      <c r="P8" s="336"/>
      <c r="Q8" s="336"/>
      <c r="R8" s="336"/>
      <c r="S8" s="337"/>
      <c r="T8" s="339"/>
      <c r="U8" s="338"/>
      <c r="V8" s="338"/>
      <c r="W8" s="336"/>
      <c r="X8" s="336"/>
      <c r="Y8" s="336"/>
      <c r="Z8" s="336"/>
      <c r="AA8" s="337"/>
      <c r="AB8" s="339"/>
      <c r="AC8" s="338"/>
      <c r="AD8" s="338"/>
      <c r="AE8" s="336"/>
      <c r="AF8" s="336"/>
      <c r="AG8" s="336"/>
      <c r="AH8" s="336"/>
      <c r="AI8" s="337"/>
      <c r="AJ8" s="339"/>
      <c r="AK8" s="66"/>
      <c r="AL8" s="66"/>
      <c r="AM8" s="66"/>
      <c r="AN8" s="66"/>
      <c r="AO8" s="66"/>
      <c r="AP8" s="66"/>
      <c r="AQ8" s="66"/>
      <c r="AR8" s="66"/>
      <c r="AS8" s="66"/>
    </row>
    <row r="9" spans="2:53" s="69" customFormat="1" ht="33.75" customHeight="1" thickBot="1">
      <c r="B9" s="1424" t="s">
        <v>443</v>
      </c>
      <c r="C9" s="1424" t="s">
        <v>201</v>
      </c>
      <c r="D9" s="1424" t="s">
        <v>444</v>
      </c>
      <c r="E9" s="1427" t="s">
        <v>453</v>
      </c>
      <c r="F9" s="1428"/>
      <c r="G9" s="1428"/>
      <c r="H9" s="1428"/>
      <c r="I9" s="1428"/>
      <c r="J9" s="1428"/>
      <c r="K9" s="1429"/>
      <c r="L9" s="1430"/>
      <c r="M9" s="1431" t="s">
        <v>286</v>
      </c>
      <c r="N9" s="1432"/>
      <c r="O9" s="1432"/>
      <c r="P9" s="1432"/>
      <c r="Q9" s="1432"/>
      <c r="R9" s="1432"/>
      <c r="S9" s="1432"/>
      <c r="T9" s="1433"/>
      <c r="U9" s="1431" t="s">
        <v>216</v>
      </c>
      <c r="V9" s="1432"/>
      <c r="W9" s="1432"/>
      <c r="X9" s="1432"/>
      <c r="Y9" s="1432"/>
      <c r="Z9" s="1432"/>
      <c r="AA9" s="1432"/>
      <c r="AB9" s="1433"/>
      <c r="AC9" s="1431" t="s">
        <v>466</v>
      </c>
      <c r="AD9" s="1432"/>
      <c r="AE9" s="1432"/>
      <c r="AF9" s="1432"/>
      <c r="AG9" s="1432"/>
      <c r="AH9" s="1432"/>
      <c r="AI9" s="1432"/>
      <c r="AJ9" s="1433"/>
      <c r="AK9" s="1410" t="s">
        <v>488</v>
      </c>
      <c r="AL9" s="1411"/>
      <c r="AM9" s="1411"/>
      <c r="AN9" s="1411"/>
      <c r="AO9" s="1411"/>
      <c r="AP9" s="1411"/>
      <c r="AQ9" s="1411"/>
      <c r="AR9" s="1412"/>
      <c r="AS9" s="1399" t="s">
        <v>661</v>
      </c>
      <c r="AT9" s="1400"/>
      <c r="AU9" s="1400"/>
      <c r="AV9" s="1400"/>
      <c r="AW9" s="1400"/>
      <c r="AX9" s="1400"/>
      <c r="AY9" s="1400"/>
      <c r="AZ9" s="1400"/>
      <c r="BA9" s="1401"/>
    </row>
    <row r="10" spans="2:53" s="69" customFormat="1" ht="41.25" customHeight="1" thickBot="1">
      <c r="B10" s="1425"/>
      <c r="C10" s="1425"/>
      <c r="D10" s="1425"/>
      <c r="E10" s="1422" t="s">
        <v>454</v>
      </c>
      <c r="F10" s="1406" t="s">
        <v>445</v>
      </c>
      <c r="G10" s="1408" t="s">
        <v>446</v>
      </c>
      <c r="H10" s="1409"/>
      <c r="I10" s="1408" t="s">
        <v>447</v>
      </c>
      <c r="J10" s="1409"/>
      <c r="K10" s="1422" t="s">
        <v>455</v>
      </c>
      <c r="L10" s="1422" t="s">
        <v>456</v>
      </c>
      <c r="M10" s="1406" t="s">
        <v>458</v>
      </c>
      <c r="N10" s="1406" t="s">
        <v>445</v>
      </c>
      <c r="O10" s="1408" t="s">
        <v>446</v>
      </c>
      <c r="P10" s="1409"/>
      <c r="Q10" s="1408" t="s">
        <v>447</v>
      </c>
      <c r="R10" s="1409"/>
      <c r="S10" s="1406" t="s">
        <v>459</v>
      </c>
      <c r="T10" s="1406" t="s">
        <v>457</v>
      </c>
      <c r="U10" s="1406" t="s">
        <v>471</v>
      </c>
      <c r="V10" s="1406" t="s">
        <v>445</v>
      </c>
      <c r="W10" s="1408" t="s">
        <v>446</v>
      </c>
      <c r="X10" s="1409"/>
      <c r="Y10" s="1408" t="s">
        <v>447</v>
      </c>
      <c r="Z10" s="1409"/>
      <c r="AA10" s="1406" t="s">
        <v>472</v>
      </c>
      <c r="AB10" s="1406" t="s">
        <v>457</v>
      </c>
      <c r="AC10" s="1406" t="s">
        <v>515</v>
      </c>
      <c r="AD10" s="1406" t="s">
        <v>445</v>
      </c>
      <c r="AE10" s="1408" t="s">
        <v>446</v>
      </c>
      <c r="AF10" s="1409"/>
      <c r="AG10" s="1408" t="s">
        <v>447</v>
      </c>
      <c r="AH10" s="1409"/>
      <c r="AI10" s="1406" t="s">
        <v>516</v>
      </c>
      <c r="AJ10" s="1406" t="s">
        <v>695</v>
      </c>
      <c r="AK10" s="1397" t="s">
        <v>687</v>
      </c>
      <c r="AL10" s="1397" t="s">
        <v>445</v>
      </c>
      <c r="AM10" s="1413" t="s">
        <v>446</v>
      </c>
      <c r="AN10" s="1414"/>
      <c r="AO10" s="1413" t="s">
        <v>447</v>
      </c>
      <c r="AP10" s="1414"/>
      <c r="AQ10" s="1397" t="s">
        <v>686</v>
      </c>
      <c r="AR10" s="1397" t="s">
        <v>695</v>
      </c>
      <c r="AS10" s="1402" t="s">
        <v>687</v>
      </c>
      <c r="AT10" s="1402" t="s">
        <v>445</v>
      </c>
      <c r="AU10" s="1404" t="s">
        <v>446</v>
      </c>
      <c r="AV10" s="1405"/>
      <c r="AW10" s="1404" t="s">
        <v>447</v>
      </c>
      <c r="AX10" s="1405"/>
      <c r="AY10" s="1402" t="s">
        <v>686</v>
      </c>
      <c r="AZ10" s="1399" t="s">
        <v>714</v>
      </c>
      <c r="BA10" s="1401"/>
    </row>
    <row r="11" spans="2:53" s="69" customFormat="1" ht="46.5" customHeight="1" thickBot="1">
      <c r="B11" s="1426"/>
      <c r="C11" s="1426"/>
      <c r="D11" s="1426"/>
      <c r="E11" s="1423"/>
      <c r="F11" s="1030"/>
      <c r="G11" s="340" t="s">
        <v>448</v>
      </c>
      <c r="H11" s="340" t="s">
        <v>449</v>
      </c>
      <c r="I11" s="340" t="s">
        <v>446</v>
      </c>
      <c r="J11" s="340" t="s">
        <v>450</v>
      </c>
      <c r="K11" s="1423"/>
      <c r="L11" s="1423"/>
      <c r="M11" s="1407"/>
      <c r="N11" s="1407"/>
      <c r="O11" s="340" t="s">
        <v>448</v>
      </c>
      <c r="P11" s="340" t="s">
        <v>449</v>
      </c>
      <c r="Q11" s="340" t="s">
        <v>446</v>
      </c>
      <c r="R11" s="340" t="s">
        <v>450</v>
      </c>
      <c r="S11" s="1407"/>
      <c r="T11" s="1407"/>
      <c r="U11" s="1407"/>
      <c r="V11" s="1407"/>
      <c r="W11" s="340" t="s">
        <v>448</v>
      </c>
      <c r="X11" s="340" t="s">
        <v>449</v>
      </c>
      <c r="Y11" s="340" t="s">
        <v>446</v>
      </c>
      <c r="Z11" s="340" t="s">
        <v>450</v>
      </c>
      <c r="AA11" s="1407"/>
      <c r="AB11" s="1407"/>
      <c r="AC11" s="1407"/>
      <c r="AD11" s="1407"/>
      <c r="AE11" s="340" t="s">
        <v>448</v>
      </c>
      <c r="AF11" s="340" t="s">
        <v>449</v>
      </c>
      <c r="AG11" s="340" t="s">
        <v>446</v>
      </c>
      <c r="AH11" s="340" t="s">
        <v>450</v>
      </c>
      <c r="AI11" s="1407"/>
      <c r="AJ11" s="1407"/>
      <c r="AK11" s="1398"/>
      <c r="AL11" s="1398"/>
      <c r="AM11" s="938" t="s">
        <v>448</v>
      </c>
      <c r="AN11" s="938" t="s">
        <v>449</v>
      </c>
      <c r="AO11" s="938" t="s">
        <v>446</v>
      </c>
      <c r="AP11" s="938" t="s">
        <v>450</v>
      </c>
      <c r="AQ11" s="1398"/>
      <c r="AR11" s="1398"/>
      <c r="AS11" s="1403"/>
      <c r="AT11" s="1403"/>
      <c r="AU11" s="823" t="s">
        <v>448</v>
      </c>
      <c r="AV11" s="823" t="s">
        <v>449</v>
      </c>
      <c r="AW11" s="823" t="s">
        <v>446</v>
      </c>
      <c r="AX11" s="823" t="s">
        <v>450</v>
      </c>
      <c r="AY11" s="1403"/>
      <c r="AZ11" s="832" t="s">
        <v>451</v>
      </c>
      <c r="BA11" s="832" t="s">
        <v>452</v>
      </c>
    </row>
    <row r="12" spans="2:53" ht="29.25" customHeight="1" thickBot="1">
      <c r="B12" s="830" t="s">
        <v>517</v>
      </c>
      <c r="C12" s="824" t="s">
        <v>460</v>
      </c>
      <c r="D12" s="494" t="s">
        <v>69</v>
      </c>
      <c r="E12" s="495">
        <v>1665</v>
      </c>
      <c r="F12" s="495">
        <v>0</v>
      </c>
      <c r="G12" s="496">
        <v>2115</v>
      </c>
      <c r="H12" s="496">
        <v>695</v>
      </c>
      <c r="I12" s="496">
        <v>0</v>
      </c>
      <c r="J12" s="496">
        <v>0</v>
      </c>
      <c r="K12" s="496">
        <f>(E12+F12+G12+H12+I12)-J12</f>
        <v>4475</v>
      </c>
      <c r="L12" s="496">
        <v>3900</v>
      </c>
      <c r="M12" s="495">
        <v>700</v>
      </c>
      <c r="N12" s="495">
        <v>0</v>
      </c>
      <c r="O12" s="496">
        <v>5550</v>
      </c>
      <c r="P12" s="496">
        <v>0</v>
      </c>
      <c r="Q12" s="496">
        <v>0</v>
      </c>
      <c r="R12" s="496">
        <v>0</v>
      </c>
      <c r="S12" s="496">
        <f>(M12+N12+O12+P12+Q12)-R12</f>
        <v>6250</v>
      </c>
      <c r="T12" s="495">
        <v>6198</v>
      </c>
      <c r="U12" s="495">
        <v>2503</v>
      </c>
      <c r="V12" s="495">
        <v>0</v>
      </c>
      <c r="W12" s="496"/>
      <c r="X12" s="496">
        <v>0</v>
      </c>
      <c r="Y12" s="496"/>
      <c r="Z12" s="496">
        <v>0</v>
      </c>
      <c r="AA12" s="496">
        <f>(U12+V12+W12+X12+Y12)-Z12</f>
        <v>2503</v>
      </c>
      <c r="AB12" s="495">
        <v>2435</v>
      </c>
      <c r="AC12" s="495">
        <v>2000</v>
      </c>
      <c r="AD12" s="495">
        <v>0</v>
      </c>
      <c r="AE12" s="496">
        <v>1148</v>
      </c>
      <c r="AF12" s="496"/>
      <c r="AG12" s="496">
        <v>523</v>
      </c>
      <c r="AH12" s="496">
        <v>23</v>
      </c>
      <c r="AI12" s="496">
        <f>(AC12+AD12+AE12+AF12+AG12)-AH12</f>
        <v>3648</v>
      </c>
      <c r="AJ12" s="495">
        <v>3530</v>
      </c>
      <c r="AK12" s="495">
        <v>4180</v>
      </c>
      <c r="AL12" s="495">
        <v>0</v>
      </c>
      <c r="AM12" s="496"/>
      <c r="AN12" s="496"/>
      <c r="AO12" s="496"/>
      <c r="AP12" s="496">
        <v>0</v>
      </c>
      <c r="AQ12" s="496">
        <f>(AK12+AL12+AM12+AN12+AO12)-AP12</f>
        <v>4180</v>
      </c>
      <c r="AR12" s="495">
        <v>4180</v>
      </c>
      <c r="AS12" s="495">
        <v>9750</v>
      </c>
      <c r="AT12" s="495">
        <v>0</v>
      </c>
      <c r="AU12" s="496"/>
      <c r="AV12" s="496"/>
      <c r="AW12" s="496"/>
      <c r="AX12" s="496">
        <v>0</v>
      </c>
      <c r="AY12" s="496">
        <f>(AS12+AT12+AU12+AV12+AW12)-AX12</f>
        <v>9750</v>
      </c>
      <c r="AZ12" s="495"/>
      <c r="BA12" s="495"/>
    </row>
    <row r="13" spans="2:53" ht="22.5" customHeight="1" thickBot="1">
      <c r="B13" s="1420"/>
      <c r="C13" s="1421"/>
      <c r="D13" s="501" t="s">
        <v>199</v>
      </c>
      <c r="E13" s="502" t="e">
        <f>SUM(#REF!)</f>
        <v>#REF!</v>
      </c>
      <c r="F13" s="502" t="e">
        <f>SUM(#REF!)</f>
        <v>#REF!</v>
      </c>
      <c r="G13" s="502" t="e">
        <f>SUM(#REF!)</f>
        <v>#REF!</v>
      </c>
      <c r="H13" s="502" t="e">
        <f>SUM(#REF!)</f>
        <v>#REF!</v>
      </c>
      <c r="I13" s="502" t="e">
        <f>SUM(#REF!)</f>
        <v>#REF!</v>
      </c>
      <c r="J13" s="502" t="e">
        <f>SUM(#REF!)</f>
        <v>#REF!</v>
      </c>
      <c r="K13" s="502" t="e">
        <f>SUM(#REF!)</f>
        <v>#REF!</v>
      </c>
      <c r="L13" s="502" t="e">
        <f>SUM(#REF!)</f>
        <v>#REF!</v>
      </c>
      <c r="M13" s="502" t="e">
        <f>SUM(#REF!)</f>
        <v>#REF!</v>
      </c>
      <c r="N13" s="502" t="e">
        <f>SUM(#REF!)</f>
        <v>#REF!</v>
      </c>
      <c r="O13" s="502" t="e">
        <f>SUM(#REF!)</f>
        <v>#REF!</v>
      </c>
      <c r="P13" s="502" t="e">
        <f>SUM(#REF!)</f>
        <v>#REF!</v>
      </c>
      <c r="Q13" s="502" t="e">
        <f>SUM(#REF!)</f>
        <v>#REF!</v>
      </c>
      <c r="R13" s="502" t="e">
        <f>SUM(#REF!)</f>
        <v>#REF!</v>
      </c>
      <c r="S13" s="502" t="e">
        <f>SUM(#REF!)</f>
        <v>#REF!</v>
      </c>
      <c r="T13" s="502" t="e">
        <f>SUM(#REF!)</f>
        <v>#REF!</v>
      </c>
      <c r="U13" s="502" t="e">
        <f>SUM(#REF!)</f>
        <v>#REF!</v>
      </c>
      <c r="V13" s="502" t="e">
        <f>SUM(#REF!)</f>
        <v>#REF!</v>
      </c>
      <c r="W13" s="502" t="e">
        <f>SUM(#REF!)</f>
        <v>#REF!</v>
      </c>
      <c r="X13" s="502" t="e">
        <f>SUM(#REF!)</f>
        <v>#REF!</v>
      </c>
      <c r="Y13" s="502" t="e">
        <f>SUM(#REF!)</f>
        <v>#REF!</v>
      </c>
      <c r="Z13" s="502" t="e">
        <f>SUM(#REF!)</f>
        <v>#REF!</v>
      </c>
      <c r="AA13" s="502" t="e">
        <f>SUM(#REF!)</f>
        <v>#REF!</v>
      </c>
      <c r="AB13" s="502" t="e">
        <f>SUM(#REF!)</f>
        <v>#REF!</v>
      </c>
      <c r="AC13" s="502" t="e">
        <f>AC12+#REF!</f>
        <v>#REF!</v>
      </c>
      <c r="AD13" s="502" t="e">
        <f>AD12+#REF!</f>
        <v>#REF!</v>
      </c>
      <c r="AE13" s="502" t="e">
        <f>AE12+#REF!</f>
        <v>#REF!</v>
      </c>
      <c r="AF13" s="502" t="e">
        <f>AF12+#REF!</f>
        <v>#REF!</v>
      </c>
      <c r="AG13" s="502" t="e">
        <f>AG12+#REF!</f>
        <v>#REF!</v>
      </c>
      <c r="AH13" s="502" t="e">
        <f>AH12+#REF!</f>
        <v>#REF!</v>
      </c>
      <c r="AI13" s="502" t="e">
        <f>AI12+#REF!</f>
        <v>#REF!</v>
      </c>
      <c r="AJ13" s="502" t="e">
        <f>AJ12+#REF!</f>
        <v>#REF!</v>
      </c>
      <c r="AK13" s="502">
        <f>AK12</f>
        <v>4180</v>
      </c>
      <c r="AL13" s="502">
        <f aca="true" t="shared" si="0" ref="AL13:BA13">AL12</f>
        <v>0</v>
      </c>
      <c r="AM13" s="502">
        <f t="shared" si="0"/>
        <v>0</v>
      </c>
      <c r="AN13" s="502">
        <f t="shared" si="0"/>
        <v>0</v>
      </c>
      <c r="AO13" s="502">
        <f t="shared" si="0"/>
        <v>0</v>
      </c>
      <c r="AP13" s="502">
        <f t="shared" si="0"/>
        <v>0</v>
      </c>
      <c r="AQ13" s="502">
        <f t="shared" si="0"/>
        <v>4180</v>
      </c>
      <c r="AR13" s="502">
        <f t="shared" si="0"/>
        <v>4180</v>
      </c>
      <c r="AS13" s="502">
        <f t="shared" si="0"/>
        <v>9750</v>
      </c>
      <c r="AT13" s="502">
        <f t="shared" si="0"/>
        <v>0</v>
      </c>
      <c r="AU13" s="502">
        <f t="shared" si="0"/>
        <v>0</v>
      </c>
      <c r="AV13" s="502">
        <f t="shared" si="0"/>
        <v>0</v>
      </c>
      <c r="AW13" s="502">
        <f t="shared" si="0"/>
        <v>0</v>
      </c>
      <c r="AX13" s="502">
        <f t="shared" si="0"/>
        <v>0</v>
      </c>
      <c r="AY13" s="502">
        <f t="shared" si="0"/>
        <v>9750</v>
      </c>
      <c r="AZ13" s="502">
        <f t="shared" si="0"/>
        <v>0</v>
      </c>
      <c r="BA13" s="502">
        <f t="shared" si="0"/>
        <v>0</v>
      </c>
    </row>
    <row r="15" spans="38:71" ht="12.75">
      <c r="AL15" s="1006" t="s">
        <v>742</v>
      </c>
      <c r="AM15" s="1006"/>
      <c r="AN15" s="1007"/>
      <c r="AO15" s="1007"/>
      <c r="AP15" s="1007"/>
      <c r="AQ15" s="1007"/>
      <c r="AR15" s="1007"/>
      <c r="AS15" s="1007"/>
      <c r="AT15" s="1007"/>
      <c r="AU15" s="1007"/>
      <c r="AV15" s="1007"/>
      <c r="AW15" s="1007"/>
      <c r="AX15" s="1007"/>
      <c r="AY15" s="1007"/>
      <c r="AZ15" s="1007"/>
      <c r="BA15" s="1007"/>
      <c r="BB15" s="1007"/>
      <c r="BC15" s="1007"/>
      <c r="BD15" s="1007"/>
      <c r="BE15" s="1007"/>
      <c r="BF15" s="1007"/>
      <c r="BG15" s="1007"/>
      <c r="BH15" s="1007"/>
      <c r="BI15" s="1007"/>
      <c r="BJ15" s="87"/>
      <c r="BK15" s="87"/>
      <c r="BL15" s="87"/>
      <c r="BM15" s="87"/>
      <c r="BN15" s="87"/>
      <c r="BO15" s="87"/>
      <c r="BP15" s="87"/>
      <c r="BQ15" s="87"/>
      <c r="BR15" s="87"/>
      <c r="BS15" s="87"/>
    </row>
    <row r="16" spans="40:71" ht="12.75" customHeight="1">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row>
    <row r="17" spans="2:36" ht="12.75" customHeight="1">
      <c r="B17" s="1025" t="s">
        <v>685</v>
      </c>
      <c r="C17" s="1025"/>
      <c r="D17" s="1025"/>
      <c r="E17" s="1025"/>
      <c r="F17" s="1025"/>
      <c r="G17" s="1025"/>
      <c r="H17" s="1025"/>
      <c r="I17" s="1025"/>
      <c r="J17" s="1025"/>
      <c r="K17" s="1025"/>
      <c r="L17" s="1025"/>
      <c r="M17" s="1025"/>
      <c r="N17" s="1025"/>
      <c r="O17" s="1025"/>
      <c r="P17" s="1025"/>
      <c r="Q17" s="1025"/>
      <c r="R17" s="1025"/>
      <c r="S17" s="1025"/>
      <c r="T17" s="1025"/>
      <c r="U17" s="1025"/>
      <c r="V17" s="1025"/>
      <c r="W17" s="1025"/>
      <c r="X17" s="1025"/>
      <c r="Y17" s="1025"/>
      <c r="Z17" s="1025"/>
      <c r="AA17" s="1025"/>
      <c r="AB17" s="1025"/>
      <c r="AC17" s="1025"/>
      <c r="AD17" s="1025"/>
      <c r="AE17" s="1025"/>
      <c r="AF17" s="1025"/>
      <c r="AG17" s="1025"/>
      <c r="AH17" s="1025"/>
      <c r="AI17" s="1025"/>
      <c r="AJ17" s="1025"/>
    </row>
    <row r="18" ht="12.75" customHeight="1"/>
    <row r="19" spans="2:36" ht="12.75">
      <c r="B19" s="51" t="s">
        <v>461</v>
      </c>
      <c r="C19" s="51"/>
      <c r="D19" s="53"/>
      <c r="E19" s="51"/>
      <c r="F19" s="53"/>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row>
    <row r="20" spans="2:36" ht="19.5" customHeight="1" thickBot="1">
      <c r="B20" s="66" t="s">
        <v>197</v>
      </c>
      <c r="C20" s="66"/>
      <c r="D20" s="67"/>
      <c r="E20" s="336"/>
      <c r="F20" s="336"/>
      <c r="G20" s="336"/>
      <c r="H20" s="336"/>
      <c r="I20" s="336"/>
      <c r="J20" s="336"/>
      <c r="K20" s="337"/>
      <c r="L20" s="338"/>
      <c r="M20" s="338"/>
      <c r="N20" s="338"/>
      <c r="O20" s="336"/>
      <c r="P20" s="336"/>
      <c r="Q20" s="336"/>
      <c r="R20" s="336"/>
      <c r="S20" s="337"/>
      <c r="T20" s="339"/>
      <c r="U20" s="338"/>
      <c r="V20" s="338"/>
      <c r="W20" s="336"/>
      <c r="X20" s="336"/>
      <c r="Y20" s="336"/>
      <c r="Z20" s="336"/>
      <c r="AA20" s="337"/>
      <c r="AB20" s="339"/>
      <c r="AC20" s="338"/>
      <c r="AD20" s="338"/>
      <c r="AE20" s="336"/>
      <c r="AF20" s="336"/>
      <c r="AG20" s="336"/>
      <c r="AH20" s="336"/>
      <c r="AI20" s="337"/>
      <c r="AJ20" s="339"/>
    </row>
    <row r="21" spans="2:53" ht="24" customHeight="1" thickBot="1">
      <c r="B21" s="1424" t="s">
        <v>443</v>
      </c>
      <c r="C21" s="1424" t="s">
        <v>201</v>
      </c>
      <c r="D21" s="1424" t="s">
        <v>444</v>
      </c>
      <c r="E21" s="1427" t="s">
        <v>453</v>
      </c>
      <c r="F21" s="1428"/>
      <c r="G21" s="1428"/>
      <c r="H21" s="1428"/>
      <c r="I21" s="1428"/>
      <c r="J21" s="1428"/>
      <c r="K21" s="1429"/>
      <c r="L21" s="1430"/>
      <c r="M21" s="1427" t="s">
        <v>286</v>
      </c>
      <c r="N21" s="1428"/>
      <c r="O21" s="1428"/>
      <c r="P21" s="1428"/>
      <c r="Q21" s="1428"/>
      <c r="R21" s="1428"/>
      <c r="S21" s="1429"/>
      <c r="T21" s="1430"/>
      <c r="U21" s="1431" t="s">
        <v>216</v>
      </c>
      <c r="V21" s="1432"/>
      <c r="W21" s="1432"/>
      <c r="X21" s="1432"/>
      <c r="Y21" s="1432"/>
      <c r="Z21" s="1432"/>
      <c r="AA21" s="1432"/>
      <c r="AB21" s="1433"/>
      <c r="AC21" s="1431" t="s">
        <v>466</v>
      </c>
      <c r="AD21" s="1432"/>
      <c r="AE21" s="1432"/>
      <c r="AF21" s="1432"/>
      <c r="AG21" s="1432"/>
      <c r="AH21" s="1432"/>
      <c r="AI21" s="1432"/>
      <c r="AJ21" s="1433"/>
      <c r="AK21" s="1415" t="s">
        <v>488</v>
      </c>
      <c r="AL21" s="1416"/>
      <c r="AM21" s="1416"/>
      <c r="AN21" s="1416"/>
      <c r="AO21" s="1416"/>
      <c r="AP21" s="1416"/>
      <c r="AQ21" s="1416"/>
      <c r="AR21" s="1417"/>
      <c r="AS21" s="1399" t="s">
        <v>661</v>
      </c>
      <c r="AT21" s="1400"/>
      <c r="AU21" s="1400"/>
      <c r="AV21" s="1400"/>
      <c r="AW21" s="1400"/>
      <c r="AX21" s="1400"/>
      <c r="AY21" s="1400"/>
      <c r="AZ21" s="1436"/>
      <c r="BA21" s="1437"/>
    </row>
    <row r="22" spans="2:53" ht="33" customHeight="1">
      <c r="B22" s="1425"/>
      <c r="C22" s="1425"/>
      <c r="D22" s="1425"/>
      <c r="E22" s="1422" t="s">
        <v>454</v>
      </c>
      <c r="F22" s="1406" t="s">
        <v>445</v>
      </c>
      <c r="G22" s="1408" t="s">
        <v>446</v>
      </c>
      <c r="H22" s="1409"/>
      <c r="I22" s="1408" t="s">
        <v>447</v>
      </c>
      <c r="J22" s="1409"/>
      <c r="K22" s="1422" t="s">
        <v>455</v>
      </c>
      <c r="L22" s="1422" t="s">
        <v>456</v>
      </c>
      <c r="M22" s="1422" t="s">
        <v>458</v>
      </c>
      <c r="N22" s="1406" t="s">
        <v>445</v>
      </c>
      <c r="O22" s="1408" t="s">
        <v>446</v>
      </c>
      <c r="P22" s="1409"/>
      <c r="Q22" s="1408" t="s">
        <v>447</v>
      </c>
      <c r="R22" s="1409"/>
      <c r="S22" s="1422" t="s">
        <v>459</v>
      </c>
      <c r="T22" s="1406" t="s">
        <v>457</v>
      </c>
      <c r="U22" s="1406" t="s">
        <v>471</v>
      </c>
      <c r="V22" s="1406" t="s">
        <v>445</v>
      </c>
      <c r="W22" s="1408" t="s">
        <v>446</v>
      </c>
      <c r="X22" s="1409"/>
      <c r="Y22" s="1408" t="s">
        <v>447</v>
      </c>
      <c r="Z22" s="1409"/>
      <c r="AA22" s="1406" t="s">
        <v>472</v>
      </c>
      <c r="AB22" s="1406" t="s">
        <v>457</v>
      </c>
      <c r="AC22" s="1406" t="s">
        <v>515</v>
      </c>
      <c r="AD22" s="1406" t="s">
        <v>445</v>
      </c>
      <c r="AE22" s="1408" t="s">
        <v>446</v>
      </c>
      <c r="AF22" s="1409"/>
      <c r="AG22" s="1408" t="s">
        <v>447</v>
      </c>
      <c r="AH22" s="1409"/>
      <c r="AI22" s="1406" t="s">
        <v>516</v>
      </c>
      <c r="AJ22" s="1406" t="s">
        <v>695</v>
      </c>
      <c r="AK22" s="1418" t="s">
        <v>687</v>
      </c>
      <c r="AL22" s="1418" t="s">
        <v>445</v>
      </c>
      <c r="AM22" s="1434" t="s">
        <v>446</v>
      </c>
      <c r="AN22" s="1435"/>
      <c r="AO22" s="1434" t="s">
        <v>447</v>
      </c>
      <c r="AP22" s="1435"/>
      <c r="AQ22" s="1418" t="s">
        <v>686</v>
      </c>
      <c r="AR22" s="1397" t="s">
        <v>695</v>
      </c>
      <c r="AS22" s="1402" t="s">
        <v>736</v>
      </c>
      <c r="AT22" s="1402" t="s">
        <v>445</v>
      </c>
      <c r="AU22" s="1404" t="s">
        <v>446</v>
      </c>
      <c r="AV22" s="1405"/>
      <c r="AW22" s="1404" t="s">
        <v>447</v>
      </c>
      <c r="AX22" s="1405"/>
      <c r="AY22" s="1439" t="s">
        <v>686</v>
      </c>
      <c r="AZ22" s="1441" t="s">
        <v>714</v>
      </c>
      <c r="BA22" s="1441"/>
    </row>
    <row r="23" spans="2:53" ht="39" thickBot="1">
      <c r="B23" s="1426"/>
      <c r="C23" s="1426"/>
      <c r="D23" s="1426"/>
      <c r="E23" s="1423"/>
      <c r="F23" s="1030"/>
      <c r="G23" s="340" t="s">
        <v>448</v>
      </c>
      <c r="H23" s="340" t="s">
        <v>449</v>
      </c>
      <c r="I23" s="340" t="s">
        <v>446</v>
      </c>
      <c r="J23" s="340" t="s">
        <v>450</v>
      </c>
      <c r="K23" s="1423"/>
      <c r="L23" s="1423"/>
      <c r="M23" s="1423"/>
      <c r="N23" s="1030"/>
      <c r="O23" s="340" t="s">
        <v>448</v>
      </c>
      <c r="P23" s="340" t="s">
        <v>449</v>
      </c>
      <c r="Q23" s="340" t="s">
        <v>446</v>
      </c>
      <c r="R23" s="340" t="s">
        <v>450</v>
      </c>
      <c r="S23" s="1423"/>
      <c r="T23" s="1407"/>
      <c r="U23" s="1407"/>
      <c r="V23" s="1407"/>
      <c r="W23" s="340" t="s">
        <v>448</v>
      </c>
      <c r="X23" s="340" t="s">
        <v>449</v>
      </c>
      <c r="Y23" s="340" t="s">
        <v>446</v>
      </c>
      <c r="Z23" s="340" t="s">
        <v>450</v>
      </c>
      <c r="AA23" s="1407"/>
      <c r="AB23" s="1407"/>
      <c r="AC23" s="1407"/>
      <c r="AD23" s="1407"/>
      <c r="AE23" s="340" t="s">
        <v>448</v>
      </c>
      <c r="AF23" s="340" t="s">
        <v>449</v>
      </c>
      <c r="AG23" s="340" t="s">
        <v>446</v>
      </c>
      <c r="AH23" s="340" t="s">
        <v>450</v>
      </c>
      <c r="AI23" s="1407"/>
      <c r="AJ23" s="1407"/>
      <c r="AK23" s="1419"/>
      <c r="AL23" s="1419"/>
      <c r="AM23" s="996" t="s">
        <v>448</v>
      </c>
      <c r="AN23" s="996" t="s">
        <v>449</v>
      </c>
      <c r="AO23" s="996" t="s">
        <v>446</v>
      </c>
      <c r="AP23" s="996" t="s">
        <v>450</v>
      </c>
      <c r="AQ23" s="1419"/>
      <c r="AR23" s="1398"/>
      <c r="AS23" s="1438"/>
      <c r="AT23" s="1438"/>
      <c r="AU23" s="823" t="s">
        <v>448</v>
      </c>
      <c r="AV23" s="823" t="s">
        <v>449</v>
      </c>
      <c r="AW23" s="823" t="s">
        <v>446</v>
      </c>
      <c r="AX23" s="823" t="s">
        <v>450</v>
      </c>
      <c r="AY23" s="1440"/>
      <c r="AZ23" s="994" t="s">
        <v>451</v>
      </c>
      <c r="BA23" s="994" t="s">
        <v>452</v>
      </c>
    </row>
    <row r="24" spans="2:53" ht="38.25" customHeight="1" thickBot="1">
      <c r="B24" s="843" t="s">
        <v>468</v>
      </c>
      <c r="C24" s="844" t="s">
        <v>219</v>
      </c>
      <c r="D24" s="498" t="s">
        <v>69</v>
      </c>
      <c r="E24" s="500">
        <v>0</v>
      </c>
      <c r="F24" s="500">
        <v>0</v>
      </c>
      <c r="G24" s="500">
        <v>0</v>
      </c>
      <c r="H24" s="500">
        <v>0</v>
      </c>
      <c r="I24" s="500">
        <v>0</v>
      </c>
      <c r="J24" s="500">
        <v>0</v>
      </c>
      <c r="K24" s="500">
        <f>(E24+F24+G24+H24+I24)-J24</f>
        <v>0</v>
      </c>
      <c r="L24" s="500">
        <v>0</v>
      </c>
      <c r="M24" s="499">
        <v>0</v>
      </c>
      <c r="N24" s="500">
        <v>0</v>
      </c>
      <c r="O24" s="500">
        <v>0</v>
      </c>
      <c r="P24" s="500">
        <v>0</v>
      </c>
      <c r="Q24" s="500">
        <v>0</v>
      </c>
      <c r="R24" s="500">
        <v>0</v>
      </c>
      <c r="S24" s="500">
        <f>(M24+N24+O24+P24+Q24)-R24</f>
        <v>0</v>
      </c>
      <c r="T24" s="499">
        <v>0</v>
      </c>
      <c r="U24" s="499">
        <v>400</v>
      </c>
      <c r="V24" s="500">
        <v>0</v>
      </c>
      <c r="W24" s="500">
        <v>0</v>
      </c>
      <c r="X24" s="500">
        <v>0</v>
      </c>
      <c r="Y24" s="500">
        <v>0</v>
      </c>
      <c r="Z24" s="500">
        <v>49</v>
      </c>
      <c r="AA24" s="500">
        <f>(U24+V24+W24+X24+Y24)-Z24</f>
        <v>351</v>
      </c>
      <c r="AB24" s="499">
        <v>350</v>
      </c>
      <c r="AC24" s="499">
        <v>450</v>
      </c>
      <c r="AD24" s="500">
        <v>0</v>
      </c>
      <c r="AE24" s="500">
        <v>0</v>
      </c>
      <c r="AF24" s="500">
        <v>0</v>
      </c>
      <c r="AG24" s="500">
        <v>0</v>
      </c>
      <c r="AH24" s="500">
        <v>0</v>
      </c>
      <c r="AI24" s="500">
        <f>(AC24+AD24+AE24+AF24+AG24)-AH24</f>
        <v>450</v>
      </c>
      <c r="AJ24" s="499">
        <v>450</v>
      </c>
      <c r="AK24" s="499">
        <v>750</v>
      </c>
      <c r="AL24" s="500">
        <v>0</v>
      </c>
      <c r="AM24" s="500">
        <v>0</v>
      </c>
      <c r="AN24" s="500">
        <v>0</v>
      </c>
      <c r="AO24" s="500">
        <v>0</v>
      </c>
      <c r="AP24" s="500">
        <v>0</v>
      </c>
      <c r="AQ24" s="497">
        <f>(AK24+AL24+AM24+AN24+AO24)-AP24</f>
        <v>750</v>
      </c>
      <c r="AR24" s="992"/>
      <c r="AS24" s="499">
        <v>1500</v>
      </c>
      <c r="AT24" s="500">
        <v>0</v>
      </c>
      <c r="AU24" s="500">
        <v>0</v>
      </c>
      <c r="AV24" s="500">
        <v>0</v>
      </c>
      <c r="AW24" s="500">
        <v>0</v>
      </c>
      <c r="AX24" s="500">
        <v>0</v>
      </c>
      <c r="AY24" s="993">
        <f>(AS24+AT24+AU24+AV24+AW24)-AX24</f>
        <v>1500</v>
      </c>
      <c r="AZ24" s="995"/>
      <c r="BA24" s="995"/>
    </row>
    <row r="25" spans="2:53" ht="19.5" customHeight="1" thickBot="1">
      <c r="B25" s="1420"/>
      <c r="C25" s="1421"/>
      <c r="D25" s="501" t="s">
        <v>199</v>
      </c>
      <c r="E25" s="502" t="e">
        <f>SUM(#REF!)</f>
        <v>#REF!</v>
      </c>
      <c r="F25" s="502" t="e">
        <f>SUM(#REF!)</f>
        <v>#REF!</v>
      </c>
      <c r="G25" s="502" t="e">
        <f>SUM(#REF!)</f>
        <v>#REF!</v>
      </c>
      <c r="H25" s="502" t="e">
        <f>SUM(#REF!)</f>
        <v>#REF!</v>
      </c>
      <c r="I25" s="502" t="e">
        <f>SUM(#REF!)</f>
        <v>#REF!</v>
      </c>
      <c r="J25" s="502" t="e">
        <f>SUM(#REF!)</f>
        <v>#REF!</v>
      </c>
      <c r="K25" s="502" t="e">
        <f>SUM(#REF!)</f>
        <v>#REF!</v>
      </c>
      <c r="L25" s="502" t="e">
        <f>SUM(#REF!)</f>
        <v>#REF!</v>
      </c>
      <c r="M25" s="502" t="e">
        <f>SUM(#REF!)</f>
        <v>#REF!</v>
      </c>
      <c r="N25" s="502" t="e">
        <f>SUM(#REF!)</f>
        <v>#REF!</v>
      </c>
      <c r="O25" s="502" t="e">
        <f>SUM(#REF!)</f>
        <v>#REF!</v>
      </c>
      <c r="P25" s="502" t="e">
        <f>SUM(#REF!)</f>
        <v>#REF!</v>
      </c>
      <c r="Q25" s="502" t="e">
        <f>SUM(#REF!)</f>
        <v>#REF!</v>
      </c>
      <c r="R25" s="502" t="e">
        <f>SUM(#REF!)</f>
        <v>#REF!</v>
      </c>
      <c r="S25" s="502" t="e">
        <f>SUM(#REF!)</f>
        <v>#REF!</v>
      </c>
      <c r="T25" s="502" t="e">
        <f>SUM(#REF!)</f>
        <v>#REF!</v>
      </c>
      <c r="U25" s="502" t="e">
        <f>SUM(#REF!)</f>
        <v>#REF!</v>
      </c>
      <c r="V25" s="502" t="e">
        <f>SUM(#REF!)</f>
        <v>#REF!</v>
      </c>
      <c r="W25" s="502" t="e">
        <f>SUM(#REF!)</f>
        <v>#REF!</v>
      </c>
      <c r="X25" s="502" t="e">
        <f>SUM(#REF!)</f>
        <v>#REF!</v>
      </c>
      <c r="Y25" s="502" t="e">
        <f>SUM(#REF!)</f>
        <v>#REF!</v>
      </c>
      <c r="Z25" s="502" t="e">
        <f>SUM(#REF!)</f>
        <v>#REF!</v>
      </c>
      <c r="AA25" s="502" t="e">
        <f>SUM(#REF!)</f>
        <v>#REF!</v>
      </c>
      <c r="AB25" s="502" t="e">
        <f>SUM(#REF!)</f>
        <v>#REF!</v>
      </c>
      <c r="AC25" s="502" t="e">
        <f>AC24+#REF!</f>
        <v>#REF!</v>
      </c>
      <c r="AD25" s="502" t="e">
        <f>AD24+#REF!</f>
        <v>#REF!</v>
      </c>
      <c r="AE25" s="502" t="e">
        <f>AE24+#REF!</f>
        <v>#REF!</v>
      </c>
      <c r="AF25" s="502" t="e">
        <f>AF24+#REF!</f>
        <v>#REF!</v>
      </c>
      <c r="AG25" s="502" t="e">
        <f>AG24+#REF!</f>
        <v>#REF!</v>
      </c>
      <c r="AH25" s="502" t="e">
        <f>AH24+#REF!</f>
        <v>#REF!</v>
      </c>
      <c r="AI25" s="502" t="e">
        <f>AI24+#REF!</f>
        <v>#REF!</v>
      </c>
      <c r="AJ25" s="502" t="e">
        <f>AJ24+#REF!</f>
        <v>#REF!</v>
      </c>
      <c r="AK25" s="502">
        <f>AK24</f>
        <v>750</v>
      </c>
      <c r="AL25" s="502">
        <f aca="true" t="shared" si="1" ref="AL25:BA25">AL24</f>
        <v>0</v>
      </c>
      <c r="AM25" s="502">
        <f t="shared" si="1"/>
        <v>0</v>
      </c>
      <c r="AN25" s="502">
        <f t="shared" si="1"/>
        <v>0</v>
      </c>
      <c r="AO25" s="502">
        <f t="shared" si="1"/>
        <v>0</v>
      </c>
      <c r="AP25" s="502">
        <f t="shared" si="1"/>
        <v>0</v>
      </c>
      <c r="AQ25" s="502">
        <f t="shared" si="1"/>
        <v>750</v>
      </c>
      <c r="AR25" s="502">
        <f t="shared" si="1"/>
        <v>0</v>
      </c>
      <c r="AS25" s="502">
        <f t="shared" si="1"/>
        <v>1500</v>
      </c>
      <c r="AT25" s="502">
        <f t="shared" si="1"/>
        <v>0</v>
      </c>
      <c r="AU25" s="502">
        <f t="shared" si="1"/>
        <v>0</v>
      </c>
      <c r="AV25" s="502">
        <f t="shared" si="1"/>
        <v>0</v>
      </c>
      <c r="AW25" s="502">
        <f t="shared" si="1"/>
        <v>0</v>
      </c>
      <c r="AX25" s="502">
        <f t="shared" si="1"/>
        <v>0</v>
      </c>
      <c r="AY25" s="502">
        <f t="shared" si="1"/>
        <v>1500</v>
      </c>
      <c r="AZ25" s="502">
        <f t="shared" si="1"/>
        <v>0</v>
      </c>
      <c r="BA25" s="502">
        <f t="shared" si="1"/>
        <v>0</v>
      </c>
    </row>
    <row r="27" spans="37:70" ht="12.75">
      <c r="AK27" s="1006" t="s">
        <v>742</v>
      </c>
      <c r="AL27" s="1006"/>
      <c r="AM27" s="1007"/>
      <c r="AN27" s="1007"/>
      <c r="AO27" s="1007"/>
      <c r="AP27" s="1007"/>
      <c r="AQ27" s="1007"/>
      <c r="AR27" s="1007"/>
      <c r="AS27" s="1007"/>
      <c r="AT27" s="1007"/>
      <c r="AU27" s="1007"/>
      <c r="AV27" s="1007"/>
      <c r="AW27" s="1007"/>
      <c r="AX27" s="1007"/>
      <c r="AY27" s="1007"/>
      <c r="AZ27" s="1007"/>
      <c r="BA27" s="1007"/>
      <c r="BB27" s="1007"/>
      <c r="BC27" s="1007"/>
      <c r="BD27" s="1007"/>
      <c r="BE27" s="1007"/>
      <c r="BF27" s="1007"/>
      <c r="BG27" s="1007"/>
      <c r="BH27" s="1007"/>
      <c r="BI27" s="87"/>
      <c r="BJ27" s="87"/>
      <c r="BK27" s="87"/>
      <c r="BL27" s="87"/>
      <c r="BM27" s="87"/>
      <c r="BN27" s="87"/>
      <c r="BO27" s="87"/>
      <c r="BP27" s="87"/>
      <c r="BQ27" s="87"/>
      <c r="BR27" s="87"/>
    </row>
    <row r="28" spans="39:70" ht="12.75">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row>
  </sheetData>
  <sheetProtection/>
  <mergeCells count="94">
    <mergeCell ref="AS22:AS23"/>
    <mergeCell ref="AT22:AT23"/>
    <mergeCell ref="AU22:AV22"/>
    <mergeCell ref="AW22:AX22"/>
    <mergeCell ref="AY22:AY23"/>
    <mergeCell ref="AZ22:BA22"/>
    <mergeCell ref="AI22:AI23"/>
    <mergeCell ref="AB22:AB23"/>
    <mergeCell ref="B2:AX3"/>
    <mergeCell ref="AL22:AL23"/>
    <mergeCell ref="AM22:AN22"/>
    <mergeCell ref="AO22:AP22"/>
    <mergeCell ref="AQ22:AQ23"/>
    <mergeCell ref="U21:AB21"/>
    <mergeCell ref="AR22:AR23"/>
    <mergeCell ref="AS21:BA21"/>
    <mergeCell ref="AC21:AJ21"/>
    <mergeCell ref="B13:C13"/>
    <mergeCell ref="F22:F23"/>
    <mergeCell ref="G22:H22"/>
    <mergeCell ref="B17:AJ17"/>
    <mergeCell ref="B21:B23"/>
    <mergeCell ref="C21:C23"/>
    <mergeCell ref="D21:D23"/>
    <mergeCell ref="E21:L21"/>
    <mergeCell ref="AJ22:AJ23"/>
    <mergeCell ref="M21:T21"/>
    <mergeCell ref="Q10:R10"/>
    <mergeCell ref="S10:S11"/>
    <mergeCell ref="W10:X10"/>
    <mergeCell ref="N22:N23"/>
    <mergeCell ref="O22:P22"/>
    <mergeCell ref="Q22:R22"/>
    <mergeCell ref="T10:T11"/>
    <mergeCell ref="T22:T23"/>
    <mergeCell ref="U10:U11"/>
    <mergeCell ref="O10:P10"/>
    <mergeCell ref="AA10:AA11"/>
    <mergeCell ref="AE10:AF10"/>
    <mergeCell ref="B9:B11"/>
    <mergeCell ref="E9:L9"/>
    <mergeCell ref="M9:T9"/>
    <mergeCell ref="U9:AB9"/>
    <mergeCell ref="AC9:AJ9"/>
    <mergeCell ref="E10:E11"/>
    <mergeCell ref="G10:H10"/>
    <mergeCell ref="I10:J10"/>
    <mergeCell ref="K10:K11"/>
    <mergeCell ref="C9:C11"/>
    <mergeCell ref="D9:D11"/>
    <mergeCell ref="F10:F11"/>
    <mergeCell ref="AC22:AC23"/>
    <mergeCell ref="L10:L11"/>
    <mergeCell ref="M10:M11"/>
    <mergeCell ref="N10:N11"/>
    <mergeCell ref="S22:S23"/>
    <mergeCell ref="V22:V23"/>
    <mergeCell ref="W22:X22"/>
    <mergeCell ref="Y22:Z22"/>
    <mergeCell ref="AA22:AA23"/>
    <mergeCell ref="E22:E23"/>
    <mergeCell ref="I22:J22"/>
    <mergeCell ref="K22:K23"/>
    <mergeCell ref="L22:L23"/>
    <mergeCell ref="M22:M23"/>
    <mergeCell ref="U22:U23"/>
    <mergeCell ref="B25:C25"/>
    <mergeCell ref="AD10:AD11"/>
    <mergeCell ref="AG10:AH10"/>
    <mergeCell ref="AI10:AI11"/>
    <mergeCell ref="V10:V11"/>
    <mergeCell ref="AB10:AB11"/>
    <mergeCell ref="AC10:AC11"/>
    <mergeCell ref="AD22:AD23"/>
    <mergeCell ref="Y10:Z10"/>
    <mergeCell ref="AE22:AF22"/>
    <mergeCell ref="AJ10:AJ11"/>
    <mergeCell ref="AG22:AH22"/>
    <mergeCell ref="AK9:AR9"/>
    <mergeCell ref="AK10:AK11"/>
    <mergeCell ref="AL10:AL11"/>
    <mergeCell ref="AM10:AN10"/>
    <mergeCell ref="AO10:AP10"/>
    <mergeCell ref="AQ10:AQ11"/>
    <mergeCell ref="AK21:AR21"/>
    <mergeCell ref="AK22:AK23"/>
    <mergeCell ref="AR10:AR11"/>
    <mergeCell ref="AS9:BA9"/>
    <mergeCell ref="AS10:AS11"/>
    <mergeCell ref="AT10:AT11"/>
    <mergeCell ref="AU10:AV10"/>
    <mergeCell ref="AW10:AX10"/>
    <mergeCell ref="AY10:AY11"/>
    <mergeCell ref="AZ10:BA10"/>
  </mergeCells>
  <printOptions/>
  <pageMargins left="0.31496062992125984" right="0.31496062992125984" top="0.7480314960629921" bottom="0.7480314960629921" header="0.31496062992125984" footer="0.31496062992125984"/>
  <pageSetup horizontalDpi="600" verticalDpi="600" orientation="landscape" paperSize="9" scale="65" r:id="rId1"/>
</worksheet>
</file>

<file path=xl/worksheets/sheet14.xml><?xml version="1.0" encoding="utf-8"?>
<worksheet xmlns="http://schemas.openxmlformats.org/spreadsheetml/2006/main" xmlns:r="http://schemas.openxmlformats.org/officeDocument/2006/relationships">
  <sheetPr>
    <tabColor rgb="FFFFFF00"/>
  </sheetPr>
  <dimension ref="A2:N23"/>
  <sheetViews>
    <sheetView zoomScalePageLayoutView="0" workbookViewId="0" topLeftCell="A1">
      <selection activeCell="O20" sqref="O20"/>
    </sheetView>
  </sheetViews>
  <sheetFormatPr defaultColWidth="9.140625" defaultRowHeight="12.75"/>
  <cols>
    <col min="1" max="1" width="10.8515625" style="247" customWidth="1"/>
    <col min="2" max="2" width="5.57421875" style="247" customWidth="1"/>
    <col min="3" max="11" width="10.140625" style="247" customWidth="1"/>
    <col min="12" max="12" width="14.28125" style="247" customWidth="1"/>
    <col min="13" max="13" width="9.140625" style="247" hidden="1" customWidth="1"/>
    <col min="14" max="16384" width="9.140625" style="247" customWidth="1"/>
  </cols>
  <sheetData>
    <row r="1" ht="12.75" customHeight="1"/>
    <row r="2" spans="1:12" s="246" customFormat="1" ht="22.5" customHeight="1">
      <c r="A2" s="1466" t="s">
        <v>290</v>
      </c>
      <c r="B2" s="1466"/>
      <c r="C2" s="1467"/>
      <c r="D2" s="1467"/>
      <c r="E2" s="1467"/>
      <c r="F2" s="1467"/>
      <c r="G2" s="1467"/>
      <c r="H2" s="1467"/>
      <c r="I2" s="1467"/>
      <c r="J2" s="1467"/>
      <c r="K2" s="1467"/>
      <c r="L2" s="1467"/>
    </row>
    <row r="3" spans="12:14" ht="12.75" customHeight="1">
      <c r="L3" s="248"/>
      <c r="M3" s="248"/>
      <c r="N3" s="248"/>
    </row>
    <row r="4" spans="9:14" ht="12.75" customHeight="1" thickBot="1">
      <c r="I4" s="249"/>
      <c r="J4" s="249"/>
      <c r="K4" s="249"/>
      <c r="L4" s="250"/>
      <c r="M4" s="248"/>
      <c r="N4" s="248"/>
    </row>
    <row r="5" spans="1:12" ht="24.75" customHeight="1">
      <c r="A5" s="1468" t="s">
        <v>291</v>
      </c>
      <c r="B5" s="1469"/>
      <c r="C5" s="1469"/>
      <c r="D5" s="1470"/>
      <c r="E5" s="1471" t="s">
        <v>223</v>
      </c>
      <c r="F5" s="1472"/>
      <c r="G5" s="1472"/>
      <c r="H5" s="1472"/>
      <c r="I5" s="1472"/>
      <c r="J5" s="1472"/>
      <c r="K5" s="1472"/>
      <c r="L5" s="1473"/>
    </row>
    <row r="6" spans="1:12" ht="24.75" customHeight="1">
      <c r="A6" s="1474" t="s">
        <v>292</v>
      </c>
      <c r="B6" s="1475"/>
      <c r="C6" s="1475"/>
      <c r="D6" s="1476"/>
      <c r="E6" s="1446" t="s">
        <v>25</v>
      </c>
      <c r="F6" s="1447"/>
      <c r="G6" s="1447"/>
      <c r="H6" s="1447"/>
      <c r="I6" s="1447"/>
      <c r="J6" s="1447"/>
      <c r="K6" s="1447"/>
      <c r="L6" s="1448"/>
    </row>
    <row r="7" spans="1:12" ht="24.75" customHeight="1">
      <c r="A7" s="1461" t="s">
        <v>150</v>
      </c>
      <c r="B7" s="1462"/>
      <c r="C7" s="1462"/>
      <c r="D7" s="1463"/>
      <c r="E7" s="1452"/>
      <c r="F7" s="1453"/>
      <c r="G7" s="1453"/>
      <c r="H7" s="1453"/>
      <c r="I7" s="1453"/>
      <c r="J7" s="1453"/>
      <c r="K7" s="1453"/>
      <c r="L7" s="1454"/>
    </row>
    <row r="8" spans="1:12" ht="24.75" customHeight="1">
      <c r="A8" s="251"/>
      <c r="B8" s="1444" t="s">
        <v>151</v>
      </c>
      <c r="C8" s="1444"/>
      <c r="D8" s="1445"/>
      <c r="E8" s="1446" t="s">
        <v>232</v>
      </c>
      <c r="F8" s="1447"/>
      <c r="G8" s="1447"/>
      <c r="H8" s="1447"/>
      <c r="I8" s="1447"/>
      <c r="J8" s="1447"/>
      <c r="K8" s="1447"/>
      <c r="L8" s="1448"/>
    </row>
    <row r="9" spans="1:12" ht="24.75" customHeight="1">
      <c r="A9" s="251"/>
      <c r="B9" s="1444" t="s">
        <v>152</v>
      </c>
      <c r="C9" s="1444"/>
      <c r="D9" s="1445"/>
      <c r="E9" s="1446" t="s">
        <v>468</v>
      </c>
      <c r="F9" s="1447"/>
      <c r="G9" s="1447"/>
      <c r="H9" s="1447"/>
      <c r="I9" s="1447"/>
      <c r="J9" s="1447"/>
      <c r="K9" s="1447"/>
      <c r="L9" s="1448"/>
    </row>
    <row r="10" spans="1:12" ht="24.75" customHeight="1">
      <c r="A10" s="251" t="s">
        <v>293</v>
      </c>
      <c r="B10" s="1444" t="s">
        <v>153</v>
      </c>
      <c r="C10" s="1444"/>
      <c r="D10" s="1445"/>
      <c r="E10" s="1446" t="s">
        <v>294</v>
      </c>
      <c r="F10" s="1447"/>
      <c r="G10" s="1447"/>
      <c r="H10" s="1447"/>
      <c r="I10" s="1447"/>
      <c r="J10" s="1447"/>
      <c r="K10" s="1447"/>
      <c r="L10" s="1448"/>
    </row>
    <row r="11" spans="1:12" ht="24.75" customHeight="1">
      <c r="A11" s="251"/>
      <c r="B11" s="1444" t="s">
        <v>295</v>
      </c>
      <c r="C11" s="1444"/>
      <c r="D11" s="1445"/>
      <c r="E11" s="1446" t="s">
        <v>644</v>
      </c>
      <c r="F11" s="1447"/>
      <c r="G11" s="1447"/>
      <c r="H11" s="1447"/>
      <c r="I11" s="1447"/>
      <c r="J11" s="1447"/>
      <c r="K11" s="1447"/>
      <c r="L11" s="1448"/>
    </row>
    <row r="12" spans="1:12" ht="24.75" customHeight="1" thickBot="1">
      <c r="A12" s="263"/>
      <c r="B12" s="1484" t="s">
        <v>154</v>
      </c>
      <c r="C12" s="1484"/>
      <c r="D12" s="1485"/>
      <c r="E12" s="1486" t="s">
        <v>481</v>
      </c>
      <c r="F12" s="1487"/>
      <c r="G12" s="1487"/>
      <c r="H12" s="1487"/>
      <c r="I12" s="1487"/>
      <c r="J12" s="1487"/>
      <c r="K12" s="1487"/>
      <c r="L12" s="1488"/>
    </row>
    <row r="13" spans="1:12" ht="27.75" customHeight="1" thickBot="1">
      <c r="A13" s="1464" t="s">
        <v>296</v>
      </c>
      <c r="B13" s="1465"/>
      <c r="C13" s="1465"/>
      <c r="D13" s="1465"/>
      <c r="E13" s="1477" t="s">
        <v>297</v>
      </c>
      <c r="F13" s="1033"/>
      <c r="G13" s="1033"/>
      <c r="H13" s="1033"/>
      <c r="I13" s="1033"/>
      <c r="J13" s="1033"/>
      <c r="K13" s="1033"/>
      <c r="L13" s="1034"/>
    </row>
    <row r="14" spans="1:12" ht="18" customHeight="1">
      <c r="A14" s="1450" t="s">
        <v>298</v>
      </c>
      <c r="B14" s="1451"/>
      <c r="C14" s="1455" t="s">
        <v>198</v>
      </c>
      <c r="D14" s="1456"/>
      <c r="E14" s="1455" t="s">
        <v>299</v>
      </c>
      <c r="F14" s="1456"/>
      <c r="G14" s="1455" t="s">
        <v>300</v>
      </c>
      <c r="H14" s="1456"/>
      <c r="I14" s="1455" t="s">
        <v>301</v>
      </c>
      <c r="J14" s="1459"/>
      <c r="K14" s="1456"/>
      <c r="L14" s="1449" t="s">
        <v>303</v>
      </c>
    </row>
    <row r="15" spans="1:12" ht="6" customHeight="1">
      <c r="A15" s="1480" t="s">
        <v>302</v>
      </c>
      <c r="B15" s="1481"/>
      <c r="C15" s="1457"/>
      <c r="D15" s="1458"/>
      <c r="E15" s="1457"/>
      <c r="F15" s="1458"/>
      <c r="G15" s="1457"/>
      <c r="H15" s="1458"/>
      <c r="I15" s="1457"/>
      <c r="J15" s="1460"/>
      <c r="K15" s="1458"/>
      <c r="L15" s="1267"/>
    </row>
    <row r="16" spans="1:12" ht="24" customHeight="1" thickBot="1">
      <c r="A16" s="1482"/>
      <c r="B16" s="1483"/>
      <c r="C16" s="252" t="s">
        <v>203</v>
      </c>
      <c r="D16" s="253" t="s">
        <v>199</v>
      </c>
      <c r="E16" s="252" t="s">
        <v>203</v>
      </c>
      <c r="F16" s="253" t="s">
        <v>199</v>
      </c>
      <c r="G16" s="252" t="s">
        <v>203</v>
      </c>
      <c r="H16" s="253" t="s">
        <v>199</v>
      </c>
      <c r="I16" s="252" t="s">
        <v>203</v>
      </c>
      <c r="J16" s="254" t="s">
        <v>442</v>
      </c>
      <c r="K16" s="253" t="s">
        <v>199</v>
      </c>
      <c r="L16" s="1030"/>
    </row>
    <row r="17" spans="1:12" ht="24" customHeight="1">
      <c r="A17" s="1442">
        <v>2012</v>
      </c>
      <c r="B17" s="1443"/>
      <c r="C17" s="255"/>
      <c r="D17" s="256">
        <v>800</v>
      </c>
      <c r="E17" s="255"/>
      <c r="F17" s="256">
        <v>400</v>
      </c>
      <c r="G17" s="255"/>
      <c r="H17" s="256">
        <v>271</v>
      </c>
      <c r="I17" s="255"/>
      <c r="J17" s="257">
        <f>K17/0.806307287</f>
        <v>334.8599279123221</v>
      </c>
      <c r="K17" s="256">
        <v>270</v>
      </c>
      <c r="L17" s="258">
        <f>(K17/F17)*100</f>
        <v>67.5</v>
      </c>
    </row>
    <row r="18" spans="1:12" ht="24" customHeight="1">
      <c r="A18" s="1442">
        <v>2013</v>
      </c>
      <c r="B18" s="1443"/>
      <c r="C18" s="255"/>
      <c r="D18" s="256">
        <v>800</v>
      </c>
      <c r="E18" s="255"/>
      <c r="F18" s="256">
        <v>400</v>
      </c>
      <c r="G18" s="255"/>
      <c r="H18" s="256">
        <v>351</v>
      </c>
      <c r="I18" s="255"/>
      <c r="J18" s="257">
        <f>K18/0.867933298</f>
        <v>403.2567949708965</v>
      </c>
      <c r="K18" s="256">
        <v>350</v>
      </c>
      <c r="L18" s="258">
        <f>(K18/F18)*100</f>
        <v>87.5</v>
      </c>
    </row>
    <row r="19" spans="1:12" ht="24" customHeight="1">
      <c r="A19" s="1442">
        <v>2014</v>
      </c>
      <c r="B19" s="1443"/>
      <c r="C19" s="255"/>
      <c r="D19" s="256">
        <v>1500</v>
      </c>
      <c r="E19" s="255"/>
      <c r="F19" s="256">
        <v>450</v>
      </c>
      <c r="G19" s="255"/>
      <c r="H19" s="256">
        <v>450</v>
      </c>
      <c r="I19" s="255"/>
      <c r="J19" s="257">
        <f>K19/'TABLO-13 DEFLATÖR'!J56</f>
        <v>479.2499999999999</v>
      </c>
      <c r="K19" s="256">
        <v>450</v>
      </c>
      <c r="L19" s="258">
        <f>(K19/F19)*100</f>
        <v>100</v>
      </c>
    </row>
    <row r="20" spans="1:12" ht="24" customHeight="1" thickBot="1">
      <c r="A20" s="1442">
        <v>2015</v>
      </c>
      <c r="B20" s="1443"/>
      <c r="C20" s="255"/>
      <c r="D20" s="256"/>
      <c r="E20" s="255"/>
      <c r="F20" s="256"/>
      <c r="G20" s="255"/>
      <c r="H20" s="256"/>
      <c r="I20" s="255"/>
      <c r="J20" s="257">
        <f>K20/'TABLO-13 DEFLATÖR'!J57</f>
        <v>0</v>
      </c>
      <c r="K20" s="256"/>
      <c r="L20" s="258" t="e">
        <f>(K20/F20)*100</f>
        <v>#DIV/0!</v>
      </c>
    </row>
    <row r="21" spans="1:12" ht="24" customHeight="1" thickBot="1">
      <c r="A21" s="1478"/>
      <c r="B21" s="1479"/>
      <c r="C21" s="259"/>
      <c r="D21" s="260"/>
      <c r="E21" s="259"/>
      <c r="F21" s="260"/>
      <c r="G21" s="259"/>
      <c r="H21" s="260"/>
      <c r="I21" s="261" t="s">
        <v>199</v>
      </c>
      <c r="J21" s="262">
        <f>J17+J18</f>
        <v>738.1167228832187</v>
      </c>
      <c r="K21" s="262">
        <f>K17+K18</f>
        <v>620</v>
      </c>
      <c r="L21" s="264"/>
    </row>
    <row r="22" ht="12.75" customHeight="1"/>
    <row r="23" ht="12.75" customHeight="1">
      <c r="A23" s="247" t="s">
        <v>688</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sheetData>
  <sheetProtection/>
  <mergeCells count="31">
    <mergeCell ref="A21:B21"/>
    <mergeCell ref="A15:B16"/>
    <mergeCell ref="A17:B17"/>
    <mergeCell ref="B12:D12"/>
    <mergeCell ref="E12:L12"/>
    <mergeCell ref="A2:L2"/>
    <mergeCell ref="A5:D5"/>
    <mergeCell ref="E5:L5"/>
    <mergeCell ref="A6:D6"/>
    <mergeCell ref="E6:L6"/>
    <mergeCell ref="E13:L13"/>
    <mergeCell ref="E9:L9"/>
    <mergeCell ref="E10:L10"/>
    <mergeCell ref="E7:L7"/>
    <mergeCell ref="E14:F15"/>
    <mergeCell ref="G14:H15"/>
    <mergeCell ref="I14:K15"/>
    <mergeCell ref="A7:D7"/>
    <mergeCell ref="B10:D10"/>
    <mergeCell ref="A13:D13"/>
    <mergeCell ref="C14:D15"/>
    <mergeCell ref="A20:B20"/>
    <mergeCell ref="B11:D11"/>
    <mergeCell ref="E11:L11"/>
    <mergeCell ref="B8:D8"/>
    <mergeCell ref="A18:B18"/>
    <mergeCell ref="L14:L16"/>
    <mergeCell ref="E8:L8"/>
    <mergeCell ref="B9:D9"/>
    <mergeCell ref="A14:B14"/>
    <mergeCell ref="A19:B19"/>
  </mergeCells>
  <printOptions/>
  <pageMargins left="0.7086614173228347" right="0.7086614173228347" top="0.7480314960629921" bottom="0.7480314960629921" header="0.31496062992125984" footer="0.31496062992125984"/>
  <pageSetup horizontalDpi="600" verticalDpi="600" orientation="portrait" paperSize="9" scale="70" r:id="rId1"/>
</worksheet>
</file>

<file path=xl/worksheets/sheet15.xml><?xml version="1.0" encoding="utf-8"?>
<worksheet xmlns="http://schemas.openxmlformats.org/spreadsheetml/2006/main" xmlns:r="http://schemas.openxmlformats.org/officeDocument/2006/relationships">
  <sheetPr>
    <tabColor rgb="FFFFFF00"/>
  </sheetPr>
  <dimension ref="A2:H47"/>
  <sheetViews>
    <sheetView zoomScalePageLayoutView="0" workbookViewId="0" topLeftCell="A29">
      <selection activeCell="E53" sqref="E53"/>
    </sheetView>
  </sheetViews>
  <sheetFormatPr defaultColWidth="9.140625" defaultRowHeight="12.75"/>
  <cols>
    <col min="1" max="1" width="10.421875" style="270" customWidth="1"/>
    <col min="2" max="2" width="45.421875" style="270" customWidth="1"/>
    <col min="3" max="3" width="8.8515625" style="270" customWidth="1"/>
    <col min="4" max="4" width="9.57421875" style="270" customWidth="1"/>
    <col min="5" max="5" width="7.8515625" style="270" customWidth="1"/>
    <col min="6" max="6" width="9.00390625" style="270" customWidth="1"/>
    <col min="7" max="7" width="26.00390625" style="270" customWidth="1"/>
    <col min="8" max="16384" width="9.140625" style="270" customWidth="1"/>
  </cols>
  <sheetData>
    <row r="2" spans="1:7" s="267" customFormat="1" ht="22.5" customHeight="1">
      <c r="A2" s="1490" t="s">
        <v>304</v>
      </c>
      <c r="B2" s="1491"/>
      <c r="C2" s="1491"/>
      <c r="D2" s="1491"/>
      <c r="E2" s="1491"/>
      <c r="F2" s="1491"/>
      <c r="G2" s="1491"/>
    </row>
    <row r="3" spans="1:7" s="267" customFormat="1" ht="12.75" customHeight="1">
      <c r="A3" s="265"/>
      <c r="B3" s="266"/>
      <c r="C3" s="266"/>
      <c r="D3" s="266"/>
      <c r="E3" s="266"/>
      <c r="F3" s="266"/>
      <c r="G3" s="266"/>
    </row>
    <row r="4" spans="1:7" ht="19.5" customHeight="1">
      <c r="A4" s="268" t="s">
        <v>305</v>
      </c>
      <c r="B4" s="268" t="s">
        <v>306</v>
      </c>
      <c r="C4" s="268"/>
      <c r="D4" s="269"/>
      <c r="E4" s="269"/>
      <c r="F4" s="269"/>
      <c r="G4" s="589"/>
    </row>
    <row r="5" spans="1:7" ht="19.5" customHeight="1" thickBot="1">
      <c r="A5" s="271" t="s">
        <v>307</v>
      </c>
      <c r="B5" s="271" t="s">
        <v>25</v>
      </c>
      <c r="C5" s="272"/>
      <c r="D5" s="269"/>
      <c r="E5" s="273"/>
      <c r="F5" s="273"/>
      <c r="G5" s="274" t="s">
        <v>488</v>
      </c>
    </row>
    <row r="6" spans="1:7" ht="19.5" customHeight="1" thickBot="1">
      <c r="A6" s="1492" t="s">
        <v>308</v>
      </c>
      <c r="B6" s="1492" t="s">
        <v>309</v>
      </c>
      <c r="C6" s="1495" t="s">
        <v>310</v>
      </c>
      <c r="D6" s="1496"/>
      <c r="E6" s="1495" t="s">
        <v>311</v>
      </c>
      <c r="F6" s="1496"/>
      <c r="G6" s="1492" t="s">
        <v>204</v>
      </c>
    </row>
    <row r="7" spans="1:7" ht="19.5" customHeight="1" thickBot="1">
      <c r="A7" s="1493"/>
      <c r="B7" s="1494"/>
      <c r="C7" s="382" t="s">
        <v>312</v>
      </c>
      <c r="D7" s="382" t="s">
        <v>313</v>
      </c>
      <c r="E7" s="382" t="s">
        <v>312</v>
      </c>
      <c r="F7" s="382" t="s">
        <v>205</v>
      </c>
      <c r="G7" s="1494"/>
    </row>
    <row r="8" spans="1:7" s="277" customFormat="1" ht="27" customHeight="1">
      <c r="A8" s="348" t="s">
        <v>314</v>
      </c>
      <c r="B8" s="349" t="s">
        <v>315</v>
      </c>
      <c r="C8" s="374">
        <v>3</v>
      </c>
      <c r="D8" s="348">
        <v>1990</v>
      </c>
      <c r="E8" s="374"/>
      <c r="F8" s="378"/>
      <c r="G8" s="350" t="s">
        <v>316</v>
      </c>
    </row>
    <row r="9" spans="1:7" s="277" customFormat="1" ht="27" customHeight="1">
      <c r="A9" s="348" t="s">
        <v>314</v>
      </c>
      <c r="B9" s="349" t="s">
        <v>315</v>
      </c>
      <c r="C9" s="374">
        <v>1</v>
      </c>
      <c r="D9" s="348">
        <v>1993</v>
      </c>
      <c r="E9" s="374"/>
      <c r="F9" s="349"/>
      <c r="G9" s="350" t="s">
        <v>316</v>
      </c>
    </row>
    <row r="10" spans="1:7" s="277" customFormat="1" ht="19.5" customHeight="1">
      <c r="A10" s="351" t="s">
        <v>314</v>
      </c>
      <c r="B10" s="352" t="s">
        <v>315</v>
      </c>
      <c r="C10" s="375">
        <v>8</v>
      </c>
      <c r="D10" s="379">
        <v>2007</v>
      </c>
      <c r="E10" s="375"/>
      <c r="F10" s="379"/>
      <c r="G10" s="353" t="s">
        <v>317</v>
      </c>
    </row>
    <row r="11" spans="1:7" s="277" customFormat="1" ht="19.5" customHeight="1">
      <c r="A11" s="351" t="s">
        <v>314</v>
      </c>
      <c r="B11" s="352" t="s">
        <v>315</v>
      </c>
      <c r="C11" s="375">
        <v>1</v>
      </c>
      <c r="D11" s="379">
        <v>2009</v>
      </c>
      <c r="E11" s="375"/>
      <c r="F11" s="379"/>
      <c r="G11" s="353" t="s">
        <v>317</v>
      </c>
    </row>
    <row r="12" spans="1:7" s="277" customFormat="1" ht="19.5" customHeight="1">
      <c r="A12" s="351" t="s">
        <v>314</v>
      </c>
      <c r="B12" s="352" t="s">
        <v>315</v>
      </c>
      <c r="C12" s="375">
        <v>3</v>
      </c>
      <c r="D12" s="379">
        <v>2010</v>
      </c>
      <c r="E12" s="375"/>
      <c r="F12" s="379"/>
      <c r="G12" s="353" t="s">
        <v>317</v>
      </c>
    </row>
    <row r="13" spans="1:7" s="277" customFormat="1" ht="19.5" customHeight="1" thickBot="1">
      <c r="A13" s="351" t="s">
        <v>314</v>
      </c>
      <c r="B13" s="352" t="s">
        <v>315</v>
      </c>
      <c r="C13" s="587">
        <v>1</v>
      </c>
      <c r="D13" s="588">
        <v>2013</v>
      </c>
      <c r="E13" s="587"/>
      <c r="F13" s="588"/>
      <c r="G13" s="353" t="s">
        <v>317</v>
      </c>
    </row>
    <row r="14" spans="1:7" s="277" customFormat="1" ht="21.75" customHeight="1" thickBot="1">
      <c r="A14" s="1500" t="s">
        <v>199</v>
      </c>
      <c r="B14" s="1501"/>
      <c r="C14" s="354">
        <f>SUM(C8:C13)</f>
        <v>17</v>
      </c>
      <c r="D14" s="355"/>
      <c r="E14" s="354"/>
      <c r="F14" s="355"/>
      <c r="G14" s="356"/>
    </row>
    <row r="15" spans="1:7" s="277" customFormat="1" ht="21.75" customHeight="1">
      <c r="A15" s="604"/>
      <c r="B15" s="605"/>
      <c r="C15" s="604"/>
      <c r="D15" s="606"/>
      <c r="E15" s="604"/>
      <c r="F15" s="606"/>
      <c r="G15" s="607"/>
    </row>
    <row r="16" spans="1:7" s="277" customFormat="1" ht="19.5" customHeight="1">
      <c r="A16" s="348" t="s">
        <v>318</v>
      </c>
      <c r="B16" s="349" t="s">
        <v>319</v>
      </c>
      <c r="C16" s="374">
        <v>2</v>
      </c>
      <c r="D16" s="348">
        <v>1999</v>
      </c>
      <c r="E16" s="374"/>
      <c r="F16" s="349"/>
      <c r="G16" s="357" t="s">
        <v>320</v>
      </c>
    </row>
    <row r="17" spans="1:7" s="277" customFormat="1" ht="19.5" customHeight="1">
      <c r="A17" s="358" t="s">
        <v>318</v>
      </c>
      <c r="B17" s="359" t="s">
        <v>319</v>
      </c>
      <c r="C17" s="376">
        <v>4</v>
      </c>
      <c r="D17" s="381">
        <v>2007</v>
      </c>
      <c r="E17" s="376"/>
      <c r="F17" s="380"/>
      <c r="G17" s="360" t="s">
        <v>317</v>
      </c>
    </row>
    <row r="18" spans="1:7" s="277" customFormat="1" ht="19.5" customHeight="1" thickBot="1">
      <c r="A18" s="358" t="s">
        <v>318</v>
      </c>
      <c r="B18" s="359" t="s">
        <v>319</v>
      </c>
      <c r="C18" s="376">
        <v>1</v>
      </c>
      <c r="D18" s="381">
        <v>2012</v>
      </c>
      <c r="E18" s="376"/>
      <c r="F18" s="380"/>
      <c r="G18" s="360" t="s">
        <v>317</v>
      </c>
    </row>
    <row r="19" spans="1:7" s="277" customFormat="1" ht="21.75" customHeight="1" thickBot="1">
      <c r="A19" s="1500" t="s">
        <v>199</v>
      </c>
      <c r="B19" s="1501" t="s">
        <v>199</v>
      </c>
      <c r="C19" s="354">
        <f>SUM(C16:C18)</f>
        <v>7</v>
      </c>
      <c r="D19" s="355"/>
      <c r="E19" s="354"/>
      <c r="F19" s="365"/>
      <c r="G19" s="356"/>
    </row>
    <row r="20" spans="1:7" s="277" customFormat="1" ht="27" customHeight="1">
      <c r="A20" s="361" t="s">
        <v>321</v>
      </c>
      <c r="B20" s="362" t="s">
        <v>322</v>
      </c>
      <c r="C20" s="377">
        <v>1</v>
      </c>
      <c r="D20" s="361">
        <v>1985</v>
      </c>
      <c r="E20" s="377"/>
      <c r="F20" s="362"/>
      <c r="G20" s="363" t="s">
        <v>323</v>
      </c>
    </row>
    <row r="21" spans="1:7" s="277" customFormat="1" ht="19.5" customHeight="1">
      <c r="A21" s="361" t="s">
        <v>321</v>
      </c>
      <c r="B21" s="362" t="s">
        <v>322</v>
      </c>
      <c r="C21" s="377">
        <v>1</v>
      </c>
      <c r="D21" s="361">
        <v>1997</v>
      </c>
      <c r="E21" s="377"/>
      <c r="F21" s="362"/>
      <c r="G21" s="364" t="s">
        <v>320</v>
      </c>
    </row>
    <row r="22" spans="1:7" s="277" customFormat="1" ht="19.5" customHeight="1" thickBot="1">
      <c r="A22" s="358" t="s">
        <v>321</v>
      </c>
      <c r="B22" s="359" t="s">
        <v>322</v>
      </c>
      <c r="C22" s="376">
        <v>2</v>
      </c>
      <c r="D22" s="381">
        <v>2007</v>
      </c>
      <c r="E22" s="376"/>
      <c r="F22" s="380"/>
      <c r="G22" s="360" t="s">
        <v>317</v>
      </c>
    </row>
    <row r="23" spans="1:7" s="277" customFormat="1" ht="21.75" customHeight="1" thickBot="1">
      <c r="A23" s="1500" t="s">
        <v>199</v>
      </c>
      <c r="B23" s="1501" t="s">
        <v>199</v>
      </c>
      <c r="C23" s="354">
        <f>SUM(C20:C22)</f>
        <v>4</v>
      </c>
      <c r="D23" s="355"/>
      <c r="E23" s="354"/>
      <c r="F23" s="365"/>
      <c r="G23" s="356"/>
    </row>
    <row r="24" spans="1:7" s="277" customFormat="1" ht="19.5" customHeight="1" thickBot="1">
      <c r="A24" s="358" t="s">
        <v>324</v>
      </c>
      <c r="B24" s="359" t="s">
        <v>325</v>
      </c>
      <c r="C24" s="376">
        <v>2</v>
      </c>
      <c r="D24" s="381">
        <v>2007</v>
      </c>
      <c r="E24" s="376"/>
      <c r="F24" s="380"/>
      <c r="G24" s="360" t="s">
        <v>317</v>
      </c>
    </row>
    <row r="25" spans="1:7" s="277" customFormat="1" ht="21.75" customHeight="1" thickBot="1">
      <c r="A25" s="1500" t="s">
        <v>199</v>
      </c>
      <c r="B25" s="1501" t="s">
        <v>199</v>
      </c>
      <c r="C25" s="354">
        <f>SUM(C24)</f>
        <v>2</v>
      </c>
      <c r="D25" s="355"/>
      <c r="E25" s="354"/>
      <c r="F25" s="365"/>
      <c r="G25" s="356"/>
    </row>
    <row r="26" spans="1:7" s="277" customFormat="1" ht="19.5" customHeight="1" thickBot="1">
      <c r="A26" s="361" t="s">
        <v>326</v>
      </c>
      <c r="B26" s="362" t="s">
        <v>327</v>
      </c>
      <c r="C26" s="377">
        <v>1</v>
      </c>
      <c r="D26" s="361">
        <v>1985</v>
      </c>
      <c r="E26" s="377"/>
      <c r="F26" s="362"/>
      <c r="G26" s="364" t="s">
        <v>320</v>
      </c>
    </row>
    <row r="27" spans="1:7" s="277" customFormat="1" ht="21.75" customHeight="1" thickBot="1">
      <c r="A27" s="1500" t="s">
        <v>199</v>
      </c>
      <c r="B27" s="1501" t="s">
        <v>199</v>
      </c>
      <c r="C27" s="354">
        <f>SUM(C26)</f>
        <v>1</v>
      </c>
      <c r="D27" s="355"/>
      <c r="E27" s="354"/>
      <c r="F27" s="365"/>
      <c r="G27" s="356"/>
    </row>
    <row r="28" spans="1:7" s="277" customFormat="1" ht="19.5" customHeight="1">
      <c r="A28" s="361" t="s">
        <v>328</v>
      </c>
      <c r="B28" s="362" t="s">
        <v>329</v>
      </c>
      <c r="C28" s="377">
        <v>1</v>
      </c>
      <c r="D28" s="361">
        <v>1999</v>
      </c>
      <c r="E28" s="377"/>
      <c r="F28" s="362"/>
      <c r="G28" s="364" t="s">
        <v>320</v>
      </c>
    </row>
    <row r="29" spans="1:7" s="277" customFormat="1" ht="19.5" customHeight="1" thickBot="1">
      <c r="A29" s="358" t="s">
        <v>328</v>
      </c>
      <c r="B29" s="359" t="s">
        <v>329</v>
      </c>
      <c r="C29" s="376">
        <v>4</v>
      </c>
      <c r="D29" s="381">
        <v>2007</v>
      </c>
      <c r="E29" s="376"/>
      <c r="F29" s="381"/>
      <c r="G29" s="360" t="s">
        <v>317</v>
      </c>
    </row>
    <row r="30" spans="1:7" s="277" customFormat="1" ht="21.75" customHeight="1" thickBot="1">
      <c r="A30" s="1500" t="s">
        <v>199</v>
      </c>
      <c r="B30" s="1501" t="s">
        <v>199</v>
      </c>
      <c r="C30" s="354">
        <f>SUM(C28:C29)</f>
        <v>5</v>
      </c>
      <c r="D30" s="355"/>
      <c r="E30" s="354"/>
      <c r="F30" s="355"/>
      <c r="G30" s="356"/>
    </row>
    <row r="31" spans="1:7" s="277" customFormat="1" ht="19.5" customHeight="1" thickBot="1">
      <c r="A31" s="361" t="s">
        <v>330</v>
      </c>
      <c r="B31" s="362" t="s">
        <v>331</v>
      </c>
      <c r="C31" s="377">
        <v>1</v>
      </c>
      <c r="D31" s="361">
        <v>1997</v>
      </c>
      <c r="E31" s="377"/>
      <c r="F31" s="362"/>
      <c r="G31" s="364" t="s">
        <v>320</v>
      </c>
    </row>
    <row r="32" spans="1:7" s="277" customFormat="1" ht="21.75" customHeight="1" thickBot="1">
      <c r="A32" s="1500" t="s">
        <v>199</v>
      </c>
      <c r="B32" s="1501" t="s">
        <v>199</v>
      </c>
      <c r="C32" s="354">
        <f>SUM(C31:C31)</f>
        <v>1</v>
      </c>
      <c r="D32" s="355"/>
      <c r="E32" s="354"/>
      <c r="F32" s="355"/>
      <c r="G32" s="356"/>
    </row>
    <row r="33" spans="1:7" s="277" customFormat="1" ht="19.5" customHeight="1" thickBot="1">
      <c r="A33" s="361"/>
      <c r="B33" s="362"/>
      <c r="C33" s="377"/>
      <c r="D33" s="361"/>
      <c r="E33" s="377"/>
      <c r="F33" s="362"/>
      <c r="G33" s="364"/>
    </row>
    <row r="34" spans="1:7" s="277" customFormat="1" ht="21.75" customHeight="1" thickBot="1">
      <c r="A34" s="1500" t="s">
        <v>199</v>
      </c>
      <c r="B34" s="1501" t="s">
        <v>199</v>
      </c>
      <c r="C34" s="354">
        <f>SUM(C33)</f>
        <v>0</v>
      </c>
      <c r="D34" s="355"/>
      <c r="E34" s="354"/>
      <c r="F34" s="365"/>
      <c r="G34" s="365"/>
    </row>
    <row r="35" spans="1:7" s="285" customFormat="1" ht="9.75" customHeight="1" thickBot="1">
      <c r="A35" s="366"/>
      <c r="B35" s="367"/>
      <c r="C35" s="368"/>
      <c r="D35" s="369"/>
      <c r="E35" s="369"/>
      <c r="F35" s="367"/>
      <c r="G35" s="370"/>
    </row>
    <row r="36" spans="1:7" s="277" customFormat="1" ht="24" customHeight="1" thickBot="1">
      <c r="A36" s="1509" t="s">
        <v>333</v>
      </c>
      <c r="B36" s="1510"/>
      <c r="C36" s="371">
        <f>C14+C19+C23+C25+C27+C30+C32+C34</f>
        <v>37</v>
      </c>
      <c r="D36" s="372"/>
      <c r="E36" s="371"/>
      <c r="F36" s="372"/>
      <c r="G36" s="373"/>
    </row>
    <row r="37" spans="1:7" s="285" customFormat="1" ht="9.75" customHeight="1" thickBot="1">
      <c r="A37" s="280"/>
      <c r="B37" s="281"/>
      <c r="C37" s="282"/>
      <c r="D37" s="283"/>
      <c r="E37" s="283"/>
      <c r="F37" s="281"/>
      <c r="G37" s="284"/>
    </row>
    <row r="38" spans="1:7" s="277" customFormat="1" ht="24.75" customHeight="1" thickBot="1">
      <c r="A38" s="1506" t="s">
        <v>334</v>
      </c>
      <c r="B38" s="1507"/>
      <c r="C38" s="1507"/>
      <c r="D38" s="1507"/>
      <c r="E38" s="1507"/>
      <c r="F38" s="1507"/>
      <c r="G38" s="1508"/>
    </row>
    <row r="39" spans="1:7" s="277" customFormat="1" ht="32.25" customHeight="1" thickBot="1">
      <c r="A39" s="341" t="s">
        <v>518</v>
      </c>
      <c r="B39" s="1511" t="s">
        <v>519</v>
      </c>
      <c r="C39" s="1512"/>
      <c r="D39" s="1513"/>
      <c r="E39" s="341"/>
      <c r="F39" s="342"/>
      <c r="G39" s="347" t="s">
        <v>464</v>
      </c>
    </row>
    <row r="40" spans="1:7" s="277" customFormat="1" ht="32.25" customHeight="1" thickBot="1">
      <c r="A40" s="939" t="s">
        <v>715</v>
      </c>
      <c r="B40" s="940" t="s">
        <v>716</v>
      </c>
      <c r="C40" s="940"/>
      <c r="D40" s="940"/>
      <c r="E40" s="941"/>
      <c r="F40" s="942"/>
      <c r="G40" s="943"/>
    </row>
    <row r="41" spans="1:7" s="277" customFormat="1" ht="22.5" customHeight="1" thickBot="1">
      <c r="A41" s="1497" t="s">
        <v>335</v>
      </c>
      <c r="B41" s="1498"/>
      <c r="C41" s="1498"/>
      <c r="D41" s="1499"/>
      <c r="E41" s="343"/>
      <c r="F41" s="344">
        <f>F39+F40</f>
        <v>0</v>
      </c>
      <c r="G41" s="345"/>
    </row>
    <row r="42" spans="1:7" s="285" customFormat="1" ht="9.75" customHeight="1" thickBot="1">
      <c r="A42" s="280"/>
      <c r="B42" s="281"/>
      <c r="C42" s="282"/>
      <c r="D42" s="283"/>
      <c r="E42" s="283"/>
      <c r="F42" s="281"/>
      <c r="G42" s="346"/>
    </row>
    <row r="43" spans="1:7" s="277" customFormat="1" ht="27.75" customHeight="1" thickBot="1">
      <c r="A43" s="1502" t="s">
        <v>26</v>
      </c>
      <c r="B43" s="1503"/>
      <c r="C43" s="286">
        <f>C36</f>
        <v>37</v>
      </c>
      <c r="D43" s="287"/>
      <c r="E43" s="288">
        <f>E41</f>
        <v>0</v>
      </c>
      <c r="F43" s="289">
        <f>F41</f>
        <v>0</v>
      </c>
      <c r="G43" s="290"/>
    </row>
    <row r="44" spans="1:7" ht="12.75" customHeight="1">
      <c r="A44" s="291"/>
      <c r="B44" s="292"/>
      <c r="C44" s="293"/>
      <c r="D44" s="291"/>
      <c r="E44" s="291"/>
      <c r="F44" s="294"/>
      <c r="G44" s="294"/>
    </row>
    <row r="45" spans="1:8" ht="32.25" customHeight="1">
      <c r="A45" s="1504" t="s">
        <v>717</v>
      </c>
      <c r="B45" s="1505"/>
      <c r="C45" s="1505"/>
      <c r="D45" s="1505"/>
      <c r="E45" s="1505"/>
      <c r="F45" s="1505"/>
      <c r="G45" s="1505"/>
      <c r="H45" s="295"/>
    </row>
    <row r="47" spans="1:7" ht="24" customHeight="1">
      <c r="A47" s="1489" t="s">
        <v>639</v>
      </c>
      <c r="B47" s="1489"/>
      <c r="C47" s="1489"/>
      <c r="D47" s="1489"/>
      <c r="E47" s="1489"/>
      <c r="F47" s="1489"/>
      <c r="G47" s="1489"/>
    </row>
  </sheetData>
  <sheetProtection/>
  <mergeCells count="21">
    <mergeCell ref="A32:B32"/>
    <mergeCell ref="A34:B34"/>
    <mergeCell ref="A43:B43"/>
    <mergeCell ref="A14:B14"/>
    <mergeCell ref="A30:B30"/>
    <mergeCell ref="A45:G45"/>
    <mergeCell ref="A38:G38"/>
    <mergeCell ref="A27:B27"/>
    <mergeCell ref="A25:B25"/>
    <mergeCell ref="A36:B36"/>
    <mergeCell ref="B39:D39"/>
    <mergeCell ref="A47:G47"/>
    <mergeCell ref="A2:G2"/>
    <mergeCell ref="A6:A7"/>
    <mergeCell ref="B6:B7"/>
    <mergeCell ref="C6:D6"/>
    <mergeCell ref="E6:F6"/>
    <mergeCell ref="A41:D41"/>
    <mergeCell ref="G6:G7"/>
    <mergeCell ref="A19:B19"/>
    <mergeCell ref="A23:B23"/>
  </mergeCell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16.xml><?xml version="1.0" encoding="utf-8"?>
<worksheet xmlns="http://schemas.openxmlformats.org/spreadsheetml/2006/main" xmlns:r="http://schemas.openxmlformats.org/officeDocument/2006/relationships">
  <dimension ref="B1:AC47"/>
  <sheetViews>
    <sheetView zoomScalePageLayoutView="0" workbookViewId="0" topLeftCell="A1">
      <selection activeCell="D21" sqref="D21"/>
    </sheetView>
  </sheetViews>
  <sheetFormatPr defaultColWidth="9.140625" defaultRowHeight="12.75"/>
  <cols>
    <col min="1" max="1" width="3.7109375" style="391" customWidth="1"/>
    <col min="2" max="2" width="13.28125" style="422" customWidth="1"/>
    <col min="3" max="3" width="2.140625" style="391" customWidth="1"/>
    <col min="4" max="4" width="77.28125" style="391" customWidth="1"/>
    <col min="5" max="5" width="2.421875" style="394" customWidth="1"/>
    <col min="6" max="6" width="26.8515625" style="394" customWidth="1"/>
    <col min="7" max="7" width="2.421875" style="394" customWidth="1"/>
    <col min="8" max="8" width="27.00390625" style="394" customWidth="1"/>
    <col min="9" max="9" width="2.421875" style="394" customWidth="1"/>
    <col min="10" max="10" width="26.421875" style="395" customWidth="1"/>
    <col min="11" max="14" width="9.140625" style="391" customWidth="1"/>
    <col min="15" max="15" width="11.57421875" style="391" bestFit="1" customWidth="1"/>
    <col min="16" max="16384" width="9.140625" style="391" customWidth="1"/>
  </cols>
  <sheetData>
    <row r="1" spans="2:4" ht="15">
      <c r="B1" s="392"/>
      <c r="C1" s="393"/>
      <c r="D1" s="393"/>
    </row>
    <row r="2" spans="2:10" s="396" customFormat="1" ht="18" customHeight="1">
      <c r="B2" s="1520" t="s">
        <v>645</v>
      </c>
      <c r="C2" s="1520"/>
      <c r="D2" s="1520"/>
      <c r="E2" s="397"/>
      <c r="F2" s="397"/>
      <c r="G2" s="397"/>
      <c r="H2" s="397"/>
      <c r="I2" s="397"/>
      <c r="J2" s="397"/>
    </row>
    <row r="3" spans="2:10" s="396" customFormat="1" ht="15">
      <c r="B3" s="398"/>
      <c r="C3" s="399"/>
      <c r="D3" s="399"/>
      <c r="E3" s="400"/>
      <c r="F3" s="401"/>
      <c r="G3" s="400"/>
      <c r="H3" s="401"/>
      <c r="I3" s="400"/>
      <c r="J3" s="402" t="s">
        <v>476</v>
      </c>
    </row>
    <row r="4" spans="2:10" s="396" customFormat="1" ht="16.5" customHeight="1">
      <c r="B4" s="1518" t="s">
        <v>336</v>
      </c>
      <c r="C4" s="403"/>
      <c r="D4" s="1518" t="s">
        <v>337</v>
      </c>
      <c r="E4" s="1516"/>
      <c r="F4" s="1517"/>
      <c r="G4" s="1516"/>
      <c r="H4" s="1517"/>
      <c r="I4" s="404"/>
      <c r="J4" s="404"/>
    </row>
    <row r="5" spans="2:15" s="405" customFormat="1" ht="15.75">
      <c r="B5" s="1519"/>
      <c r="C5" s="406"/>
      <c r="D5" s="1519"/>
      <c r="E5" s="407"/>
      <c r="F5" s="408">
        <v>2015</v>
      </c>
      <c r="G5" s="407"/>
      <c r="H5" s="409">
        <v>2016</v>
      </c>
      <c r="J5" s="409">
        <v>2017</v>
      </c>
      <c r="O5" s="692"/>
    </row>
    <row r="6" spans="2:10" ht="15.75">
      <c r="B6" s="413" t="s">
        <v>477</v>
      </c>
      <c r="C6" s="410"/>
      <c r="D6" s="414" t="s">
        <v>315</v>
      </c>
      <c r="E6" s="411"/>
      <c r="F6" s="411">
        <v>118000</v>
      </c>
      <c r="G6" s="411"/>
      <c r="H6" s="411">
        <v>124200</v>
      </c>
      <c r="I6" s="391"/>
      <c r="J6" s="411">
        <v>130000</v>
      </c>
    </row>
    <row r="7" spans="2:10" ht="15.75">
      <c r="B7" s="413" t="s">
        <v>478</v>
      </c>
      <c r="C7" s="410"/>
      <c r="D7" s="414" t="s">
        <v>315</v>
      </c>
      <c r="E7" s="411"/>
      <c r="F7" s="411">
        <v>130500</v>
      </c>
      <c r="G7" s="411"/>
      <c r="H7" s="411">
        <v>137500</v>
      </c>
      <c r="I7" s="391"/>
      <c r="J7" s="411">
        <v>143500</v>
      </c>
    </row>
    <row r="8" spans="2:10" ht="15.75">
      <c r="B8" s="413" t="s">
        <v>338</v>
      </c>
      <c r="C8" s="410"/>
      <c r="D8" s="414" t="s">
        <v>315</v>
      </c>
      <c r="E8" s="411"/>
      <c r="F8" s="411">
        <v>42600</v>
      </c>
      <c r="G8" s="411"/>
      <c r="H8" s="411">
        <v>44500</v>
      </c>
      <c r="I8" s="391"/>
      <c r="J8" s="411">
        <v>47000</v>
      </c>
    </row>
    <row r="9" spans="2:15" ht="15.75">
      <c r="B9" s="413" t="s">
        <v>339</v>
      </c>
      <c r="C9" s="410"/>
      <c r="D9" s="414" t="s">
        <v>340</v>
      </c>
      <c r="E9" s="411"/>
      <c r="F9" s="411">
        <v>44000</v>
      </c>
      <c r="G9" s="411"/>
      <c r="H9" s="411">
        <v>46500</v>
      </c>
      <c r="I9" s="391"/>
      <c r="J9" s="411">
        <v>48500</v>
      </c>
      <c r="O9" s="692"/>
    </row>
    <row r="10" spans="2:10" ht="15.75">
      <c r="B10" s="413" t="s">
        <v>341</v>
      </c>
      <c r="C10" s="410"/>
      <c r="D10" s="414" t="s">
        <v>342</v>
      </c>
      <c r="E10" s="411"/>
      <c r="F10" s="411">
        <v>75600</v>
      </c>
      <c r="G10" s="411"/>
      <c r="H10" s="411">
        <v>79500</v>
      </c>
      <c r="I10" s="391"/>
      <c r="J10" s="411">
        <v>83000</v>
      </c>
    </row>
    <row r="11" spans="2:10" ht="15.75">
      <c r="B11" s="413" t="s">
        <v>343</v>
      </c>
      <c r="C11" s="410"/>
      <c r="D11" s="414" t="s">
        <v>646</v>
      </c>
      <c r="E11" s="411"/>
      <c r="F11" s="411">
        <v>68600</v>
      </c>
      <c r="G11" s="411"/>
      <c r="H11" s="411">
        <v>72000</v>
      </c>
      <c r="I11" s="391"/>
      <c r="J11" s="411">
        <v>75500</v>
      </c>
    </row>
    <row r="12" spans="2:15" ht="15.75">
      <c r="B12" s="413" t="s">
        <v>344</v>
      </c>
      <c r="C12" s="410"/>
      <c r="D12" s="414" t="s">
        <v>345</v>
      </c>
      <c r="E12" s="411"/>
      <c r="F12" s="411">
        <v>100000</v>
      </c>
      <c r="G12" s="411"/>
      <c r="H12" s="411">
        <v>105500</v>
      </c>
      <c r="I12" s="391"/>
      <c r="J12" s="411">
        <v>110000</v>
      </c>
      <c r="O12" s="692"/>
    </row>
    <row r="13" spans="2:10" ht="15.75">
      <c r="B13" s="413" t="s">
        <v>346</v>
      </c>
      <c r="C13" s="410"/>
      <c r="D13" s="414" t="s">
        <v>479</v>
      </c>
      <c r="E13" s="411"/>
      <c r="F13" s="411">
        <v>60700</v>
      </c>
      <c r="G13" s="411"/>
      <c r="H13" s="411">
        <v>64000</v>
      </c>
      <c r="I13" s="391"/>
      <c r="J13" s="411">
        <v>67000</v>
      </c>
    </row>
    <row r="14" spans="2:10" ht="15.75">
      <c r="B14" s="413" t="s">
        <v>347</v>
      </c>
      <c r="C14" s="410"/>
      <c r="D14" s="414" t="s">
        <v>480</v>
      </c>
      <c r="E14" s="411"/>
      <c r="F14" s="411">
        <v>77000</v>
      </c>
      <c r="G14" s="411"/>
      <c r="H14" s="411">
        <v>81000</v>
      </c>
      <c r="I14" s="391"/>
      <c r="J14" s="411">
        <v>85000</v>
      </c>
    </row>
    <row r="15" spans="2:10" ht="15.75">
      <c r="B15" s="413" t="s">
        <v>348</v>
      </c>
      <c r="C15" s="410"/>
      <c r="D15" s="414" t="s">
        <v>325</v>
      </c>
      <c r="E15" s="411"/>
      <c r="F15" s="411">
        <v>59500</v>
      </c>
      <c r="G15" s="411"/>
      <c r="H15" s="411">
        <v>62500</v>
      </c>
      <c r="I15" s="391"/>
      <c r="J15" s="411">
        <v>65500</v>
      </c>
    </row>
    <row r="16" spans="2:10" ht="15.75">
      <c r="B16" s="413" t="s">
        <v>349</v>
      </c>
      <c r="C16" s="410"/>
      <c r="D16" s="414" t="s">
        <v>327</v>
      </c>
      <c r="E16" s="411"/>
      <c r="F16" s="411">
        <v>131500</v>
      </c>
      <c r="G16" s="411"/>
      <c r="H16" s="411">
        <v>138500</v>
      </c>
      <c r="I16" s="391"/>
      <c r="J16" s="411">
        <v>145000</v>
      </c>
    </row>
    <row r="17" spans="2:10" ht="15.75">
      <c r="B17" s="413" t="s">
        <v>350</v>
      </c>
      <c r="C17" s="410"/>
      <c r="D17" s="414" t="s">
        <v>329</v>
      </c>
      <c r="E17" s="411"/>
      <c r="F17" s="411">
        <v>206000</v>
      </c>
      <c r="G17" s="411"/>
      <c r="H17" s="411">
        <v>217000</v>
      </c>
      <c r="I17" s="391"/>
      <c r="J17" s="411">
        <v>227000</v>
      </c>
    </row>
    <row r="18" spans="2:10" ht="15.75">
      <c r="B18" s="413" t="s">
        <v>351</v>
      </c>
      <c r="C18" s="410"/>
      <c r="D18" s="414" t="s">
        <v>331</v>
      </c>
      <c r="E18" s="411"/>
      <c r="F18" s="411">
        <v>469500</v>
      </c>
      <c r="G18" s="411"/>
      <c r="H18" s="411">
        <v>494500</v>
      </c>
      <c r="I18" s="391"/>
      <c r="J18" s="411">
        <v>517000</v>
      </c>
    </row>
    <row r="19" spans="2:10" ht="15.75">
      <c r="B19" s="413" t="s">
        <v>352</v>
      </c>
      <c r="C19" s="410"/>
      <c r="D19" s="414" t="s">
        <v>353</v>
      </c>
      <c r="E19" s="411"/>
      <c r="F19" s="411">
        <v>77000</v>
      </c>
      <c r="G19" s="411"/>
      <c r="H19" s="411">
        <v>81000</v>
      </c>
      <c r="I19" s="391"/>
      <c r="J19" s="411">
        <v>85000</v>
      </c>
    </row>
    <row r="20" spans="2:10" ht="15.75">
      <c r="B20" s="413" t="s">
        <v>354</v>
      </c>
      <c r="C20" s="410"/>
      <c r="D20" s="414" t="s">
        <v>355</v>
      </c>
      <c r="E20" s="411"/>
      <c r="F20" s="411">
        <v>114000</v>
      </c>
      <c r="G20" s="411"/>
      <c r="H20" s="411">
        <v>120000</v>
      </c>
      <c r="I20" s="391"/>
      <c r="J20" s="411">
        <v>125500</v>
      </c>
    </row>
    <row r="21" spans="2:10" ht="15.75">
      <c r="B21" s="413" t="s">
        <v>356</v>
      </c>
      <c r="C21" s="410"/>
      <c r="D21" s="414" t="s">
        <v>357</v>
      </c>
      <c r="E21" s="411"/>
      <c r="F21" s="411">
        <v>138500</v>
      </c>
      <c r="G21" s="411"/>
      <c r="H21" s="411">
        <v>145500</v>
      </c>
      <c r="I21" s="391"/>
      <c r="J21" s="411">
        <v>152500</v>
      </c>
    </row>
    <row r="22" spans="2:10" ht="15.75">
      <c r="B22" s="413" t="s">
        <v>358</v>
      </c>
      <c r="C22" s="410"/>
      <c r="D22" s="414" t="s">
        <v>332</v>
      </c>
      <c r="E22" s="411"/>
      <c r="F22" s="411">
        <v>139000</v>
      </c>
      <c r="G22" s="411"/>
      <c r="H22" s="411">
        <v>146500</v>
      </c>
      <c r="I22" s="391"/>
      <c r="J22" s="411">
        <v>153000</v>
      </c>
    </row>
    <row r="23" spans="2:10" ht="15.75">
      <c r="B23" s="413" t="s">
        <v>359</v>
      </c>
      <c r="C23" s="410"/>
      <c r="D23" s="414" t="s">
        <v>360</v>
      </c>
      <c r="E23" s="411"/>
      <c r="F23" s="411">
        <v>173500</v>
      </c>
      <c r="G23" s="411"/>
      <c r="H23" s="411">
        <v>182500</v>
      </c>
      <c r="I23" s="391"/>
      <c r="J23" s="411">
        <v>191000</v>
      </c>
    </row>
    <row r="24" spans="2:10" ht="15.75">
      <c r="B24" s="413" t="s">
        <v>361</v>
      </c>
      <c r="C24" s="410"/>
      <c r="D24" s="414" t="s">
        <v>362</v>
      </c>
      <c r="E24" s="411"/>
      <c r="F24" s="411">
        <v>60700</v>
      </c>
      <c r="G24" s="411"/>
      <c r="H24" s="411">
        <v>64000</v>
      </c>
      <c r="I24" s="391"/>
      <c r="J24" s="411">
        <v>66500</v>
      </c>
    </row>
    <row r="25" spans="2:10" ht="15.75">
      <c r="B25" s="413" t="s">
        <v>363</v>
      </c>
      <c r="C25" s="410"/>
      <c r="D25" s="414" t="s">
        <v>364</v>
      </c>
      <c r="E25" s="411"/>
      <c r="F25" s="411">
        <v>8800</v>
      </c>
      <c r="G25" s="411"/>
      <c r="H25" s="411">
        <v>9300</v>
      </c>
      <c r="I25" s="391"/>
      <c r="J25" s="411">
        <v>9600</v>
      </c>
    </row>
    <row r="26" spans="2:10" ht="15.75">
      <c r="B26" s="413" t="s">
        <v>365</v>
      </c>
      <c r="C26" s="410"/>
      <c r="D26" s="414" t="s">
        <v>366</v>
      </c>
      <c r="E26" s="411"/>
      <c r="F26" s="411">
        <v>22000</v>
      </c>
      <c r="G26" s="411"/>
      <c r="H26" s="411">
        <v>23200</v>
      </c>
      <c r="I26" s="391"/>
      <c r="J26" s="411">
        <v>24300</v>
      </c>
    </row>
    <row r="27" spans="2:10" ht="15.75">
      <c r="B27" s="413" t="s">
        <v>367</v>
      </c>
      <c r="C27" s="410"/>
      <c r="D27" s="414" t="s">
        <v>368</v>
      </c>
      <c r="E27" s="411"/>
      <c r="F27" s="411">
        <v>2000</v>
      </c>
      <c r="G27" s="411"/>
      <c r="H27" s="411">
        <v>2100</v>
      </c>
      <c r="I27" s="391"/>
      <c r="J27" s="411">
        <v>2200</v>
      </c>
    </row>
    <row r="28" spans="2:10" ht="15.75">
      <c r="B28" s="413" t="s">
        <v>369</v>
      </c>
      <c r="C28" s="410"/>
      <c r="D28" s="414" t="s">
        <v>370</v>
      </c>
      <c r="E28" s="412"/>
      <c r="F28" s="411"/>
      <c r="G28" s="412"/>
      <c r="H28" s="411">
        <v>0</v>
      </c>
      <c r="I28" s="412"/>
      <c r="J28" s="411"/>
    </row>
    <row r="29" spans="2:10" ht="15.75">
      <c r="B29" s="413" t="s">
        <v>371</v>
      </c>
      <c r="C29" s="410"/>
      <c r="D29" s="414" t="s">
        <v>372</v>
      </c>
      <c r="E29" s="412"/>
      <c r="F29" s="411"/>
      <c r="G29" s="412"/>
      <c r="H29" s="411">
        <f>F29*1.05</f>
        <v>0</v>
      </c>
      <c r="I29" s="412"/>
      <c r="J29" s="411"/>
    </row>
    <row r="30" spans="2:10" ht="15.75">
      <c r="B30" s="413" t="s">
        <v>373</v>
      </c>
      <c r="C30" s="410"/>
      <c r="D30" s="414" t="s">
        <v>374</v>
      </c>
      <c r="E30" s="412"/>
      <c r="F30" s="693"/>
      <c r="G30" s="412"/>
      <c r="H30" s="411"/>
      <c r="I30" s="412"/>
      <c r="J30" s="411"/>
    </row>
    <row r="31" spans="2:10" ht="15.75">
      <c r="B31" s="694"/>
      <c r="C31" s="695"/>
      <c r="D31" s="695"/>
      <c r="E31" s="415"/>
      <c r="F31" s="696"/>
      <c r="G31" s="415"/>
      <c r="H31" s="415"/>
      <c r="I31" s="415"/>
      <c r="J31" s="416"/>
    </row>
    <row r="32" spans="2:10" s="697" customFormat="1" ht="15.75">
      <c r="B32" s="693" t="s">
        <v>647</v>
      </c>
      <c r="C32" s="698"/>
      <c r="D32" s="693"/>
      <c r="E32" s="699"/>
      <c r="F32" s="693"/>
      <c r="G32" s="700"/>
      <c r="H32" s="701"/>
      <c r="I32" s="701"/>
      <c r="J32" s="701"/>
    </row>
    <row r="33" spans="2:10" s="697" customFormat="1" ht="18" customHeight="1">
      <c r="B33" s="702" t="s">
        <v>648</v>
      </c>
      <c r="C33" s="703"/>
      <c r="D33" s="702"/>
      <c r="E33" s="704"/>
      <c r="F33" s="702"/>
      <c r="G33" s="701"/>
      <c r="H33" s="701"/>
      <c r="I33" s="701"/>
      <c r="J33" s="701"/>
    </row>
    <row r="34" spans="2:10" s="697" customFormat="1" ht="18" customHeight="1">
      <c r="B34" s="1521" t="s">
        <v>649</v>
      </c>
      <c r="C34" s="1521"/>
      <c r="D34" s="1521"/>
      <c r="E34" s="1521"/>
      <c r="F34" s="1521"/>
      <c r="G34" s="1521"/>
      <c r="H34" s="1521"/>
      <c r="I34" s="701"/>
      <c r="J34" s="701"/>
    </row>
    <row r="35" spans="2:10" s="697" customFormat="1" ht="18" customHeight="1">
      <c r="B35" s="1522" t="s">
        <v>375</v>
      </c>
      <c r="C35" s="1522"/>
      <c r="D35" s="1522"/>
      <c r="E35" s="1522"/>
      <c r="F35" s="1522"/>
      <c r="G35" s="1522"/>
      <c r="H35" s="1522"/>
      <c r="I35" s="1522"/>
      <c r="J35" s="701"/>
    </row>
    <row r="36" spans="2:10" s="697" customFormat="1" ht="18" customHeight="1">
      <c r="B36" s="1522" t="s">
        <v>650</v>
      </c>
      <c r="C36" s="1522"/>
      <c r="D36" s="1522"/>
      <c r="E36" s="1522"/>
      <c r="F36" s="1522"/>
      <c r="G36" s="1522"/>
      <c r="H36" s="1522"/>
      <c r="I36" s="1522"/>
      <c r="J36" s="701"/>
    </row>
    <row r="37" spans="2:10" s="697" customFormat="1" ht="18" customHeight="1">
      <c r="B37" s="1522" t="s">
        <v>376</v>
      </c>
      <c r="C37" s="1522"/>
      <c r="D37" s="1522"/>
      <c r="E37" s="1522"/>
      <c r="F37" s="1522"/>
      <c r="G37" s="1522"/>
      <c r="H37" s="1522"/>
      <c r="I37" s="1522"/>
      <c r="J37" s="701"/>
    </row>
    <row r="38" spans="2:29" s="697" customFormat="1" ht="18.75">
      <c r="B38" s="1522" t="s">
        <v>651</v>
      </c>
      <c r="C38" s="1522"/>
      <c r="D38" s="1522"/>
      <c r="E38" s="1522"/>
      <c r="F38" s="1522"/>
      <c r="G38" s="1522"/>
      <c r="H38" s="1522"/>
      <c r="I38" s="1522"/>
      <c r="J38" s="705"/>
      <c r="K38" s="706"/>
      <c r="L38" s="706"/>
      <c r="M38" s="706"/>
      <c r="N38" s="706"/>
      <c r="O38" s="706"/>
      <c r="P38" s="706"/>
      <c r="Q38" s="707"/>
      <c r="R38" s="707"/>
      <c r="S38" s="707"/>
      <c r="T38" s="707"/>
      <c r="U38" s="707"/>
      <c r="V38" s="708"/>
      <c r="W38" s="708"/>
      <c r="X38" s="708"/>
      <c r="Y38" s="708"/>
      <c r="Z38" s="708"/>
      <c r="AA38" s="708"/>
      <c r="AB38" s="708"/>
      <c r="AC38" s="708"/>
    </row>
    <row r="39" spans="2:10" s="697" customFormat="1" ht="15.75">
      <c r="B39" s="1514" t="s">
        <v>652</v>
      </c>
      <c r="C39" s="1514"/>
      <c r="D39" s="1514"/>
      <c r="E39" s="1514"/>
      <c r="F39" s="1514"/>
      <c r="G39" s="1514"/>
      <c r="H39" s="1514"/>
      <c r="I39" s="1514"/>
      <c r="J39" s="701"/>
    </row>
    <row r="40" spans="2:10" s="697" customFormat="1" ht="15.75">
      <c r="B40" s="701"/>
      <c r="C40" s="701"/>
      <c r="D40" s="701"/>
      <c r="E40" s="701"/>
      <c r="F40" s="701"/>
      <c r="G40" s="701"/>
      <c r="H40" s="701"/>
      <c r="I40" s="701"/>
      <c r="J40" s="701"/>
    </row>
    <row r="41" spans="2:4" ht="15.75">
      <c r="B41" s="417"/>
      <c r="C41" s="418"/>
      <c r="D41" s="419"/>
    </row>
    <row r="42" spans="2:4" ht="15.75">
      <c r="B42" s="417"/>
      <c r="C42" s="418"/>
      <c r="D42" s="419"/>
    </row>
    <row r="43" spans="2:4" ht="15.75">
      <c r="B43" s="420"/>
      <c r="C43" s="418"/>
      <c r="D43" s="419"/>
    </row>
    <row r="44" spans="2:4" ht="15.75">
      <c r="B44" s="421"/>
      <c r="C44" s="418"/>
      <c r="D44" s="393"/>
    </row>
    <row r="45" ht="15.75">
      <c r="B45" s="421"/>
    </row>
    <row r="46" ht="15.75">
      <c r="B46" s="421"/>
    </row>
    <row r="47" spans="2:10" ht="30.75" customHeight="1">
      <c r="B47" s="1515"/>
      <c r="C47" s="1515"/>
      <c r="D47" s="1515"/>
      <c r="E47" s="1515"/>
      <c r="F47" s="1515"/>
      <c r="G47" s="1515"/>
      <c r="H47" s="1515"/>
      <c r="I47" s="1515"/>
      <c r="J47" s="1515"/>
    </row>
  </sheetData>
  <sheetProtection/>
  <mergeCells count="11">
    <mergeCell ref="B38:I38"/>
    <mergeCell ref="B39:I39"/>
    <mergeCell ref="B47:J47"/>
    <mergeCell ref="E4:H4"/>
    <mergeCell ref="D4:D5"/>
    <mergeCell ref="B4:B5"/>
    <mergeCell ref="B2:D2"/>
    <mergeCell ref="B34:H34"/>
    <mergeCell ref="B35:I35"/>
    <mergeCell ref="B36:I36"/>
    <mergeCell ref="B37:I37"/>
  </mergeCells>
  <printOptions/>
  <pageMargins left="0.7086614173228347" right="0.7086614173228347" top="0.7480314960629921" bottom="0.7480314960629921" header="0.31496062992125984" footer="0.31496062992125984"/>
  <pageSetup horizontalDpi="600" verticalDpi="600" orientation="landscape" paperSize="9" scale="65" r:id="rId1"/>
</worksheet>
</file>

<file path=xl/worksheets/sheet17.xml><?xml version="1.0" encoding="utf-8"?>
<worksheet xmlns="http://schemas.openxmlformats.org/spreadsheetml/2006/main" xmlns:r="http://schemas.openxmlformats.org/officeDocument/2006/relationships">
  <dimension ref="B2:K23"/>
  <sheetViews>
    <sheetView zoomScalePageLayoutView="0" workbookViewId="0" topLeftCell="A1">
      <selection activeCell="K8" sqref="K8"/>
    </sheetView>
  </sheetViews>
  <sheetFormatPr defaultColWidth="9.140625" defaultRowHeight="12.75"/>
  <cols>
    <col min="1" max="1" width="2.28125" style="0" customWidth="1"/>
    <col min="2" max="2" width="12.140625" style="0" customWidth="1"/>
    <col min="3" max="3" width="35.00390625" style="0" customWidth="1"/>
    <col min="4" max="4" width="15.57421875" style="0" customWidth="1"/>
    <col min="5" max="5" width="18.00390625" style="0" customWidth="1"/>
    <col min="6" max="6" width="12.8515625" style="0" customWidth="1"/>
    <col min="7" max="7" width="16.28125" style="0" customWidth="1"/>
    <col min="8" max="8" width="16.00390625" style="0" customWidth="1"/>
    <col min="9" max="11" width="10.28125" style="0" customWidth="1"/>
  </cols>
  <sheetData>
    <row r="2" spans="2:11" s="296" customFormat="1" ht="22.5" customHeight="1">
      <c r="B2" s="1539" t="s">
        <v>377</v>
      </c>
      <c r="C2" s="1539"/>
      <c r="D2" s="1539"/>
      <c r="E2" s="1539"/>
      <c r="F2" s="1539"/>
      <c r="G2" s="1539"/>
      <c r="H2" s="1539"/>
      <c r="I2" s="1539"/>
      <c r="J2" s="1539"/>
      <c r="K2" s="1539"/>
    </row>
    <row r="3" spans="2:11" s="296" customFormat="1" ht="12.75" customHeight="1">
      <c r="B3" s="5"/>
      <c r="F3" s="5"/>
      <c r="G3" s="5"/>
      <c r="H3" s="5"/>
      <c r="I3" s="5"/>
      <c r="J3" s="5"/>
      <c r="K3" s="5"/>
    </row>
    <row r="4" spans="2:3" s="2" customFormat="1" ht="19.5" customHeight="1">
      <c r="B4" s="2" t="s">
        <v>148</v>
      </c>
      <c r="C4" s="2" t="s">
        <v>70</v>
      </c>
    </row>
    <row r="5" spans="2:11" s="2" customFormat="1" ht="19.5" customHeight="1" thickBot="1">
      <c r="B5" s="297" t="s">
        <v>378</v>
      </c>
      <c r="C5" s="297" t="s">
        <v>93</v>
      </c>
      <c r="D5" s="297"/>
      <c r="E5" s="297"/>
      <c r="F5" s="297"/>
      <c r="G5" s="297"/>
      <c r="H5" s="297"/>
      <c r="I5" s="1523" t="s">
        <v>475</v>
      </c>
      <c r="J5" s="1523"/>
      <c r="K5" s="1523"/>
    </row>
    <row r="6" spans="2:11" s="3" customFormat="1" ht="34.5" customHeight="1" thickBot="1">
      <c r="B6" s="1380" t="s">
        <v>200</v>
      </c>
      <c r="C6" s="1380" t="s">
        <v>201</v>
      </c>
      <c r="D6" s="1380" t="s">
        <v>379</v>
      </c>
      <c r="E6" s="1380" t="s">
        <v>202</v>
      </c>
      <c r="F6" s="1380" t="s">
        <v>186</v>
      </c>
      <c r="G6" s="1380" t="s">
        <v>380</v>
      </c>
      <c r="H6" s="1524" t="s">
        <v>381</v>
      </c>
      <c r="I6" s="1526" t="s">
        <v>382</v>
      </c>
      <c r="J6" s="1527"/>
      <c r="K6" s="1528"/>
    </row>
    <row r="7" spans="2:11" s="3" customFormat="1" ht="34.5" customHeight="1" thickBot="1">
      <c r="B7" s="1396"/>
      <c r="C7" s="1396"/>
      <c r="D7" s="1396"/>
      <c r="E7" s="1396"/>
      <c r="F7" s="1396"/>
      <c r="G7" s="1396"/>
      <c r="H7" s="1525"/>
      <c r="I7" s="298">
        <v>2014</v>
      </c>
      <c r="J7" s="299">
        <v>2015</v>
      </c>
      <c r="K7" s="299">
        <v>2016</v>
      </c>
    </row>
    <row r="8" spans="2:11" s="301" customFormat="1" ht="27.75" customHeight="1" thickBot="1">
      <c r="B8" s="1529" t="s">
        <v>383</v>
      </c>
      <c r="C8" s="1530"/>
      <c r="D8" s="1530"/>
      <c r="E8" s="1530"/>
      <c r="F8" s="1530"/>
      <c r="G8" s="300">
        <f>G9+G14</f>
        <v>0</v>
      </c>
      <c r="H8" s="300">
        <f>H9+H14</f>
        <v>0</v>
      </c>
      <c r="I8" s="300">
        <f>I9+I14</f>
        <v>0</v>
      </c>
      <c r="J8" s="300">
        <f>J9+J14</f>
        <v>0</v>
      </c>
      <c r="K8" s="300">
        <f>K9+K14</f>
        <v>0</v>
      </c>
    </row>
    <row r="9" spans="2:11" s="303" customFormat="1" ht="24" customHeight="1" thickBot="1" thickTop="1">
      <c r="B9" s="1531" t="s">
        <v>384</v>
      </c>
      <c r="C9" s="1532"/>
      <c r="D9" s="1532"/>
      <c r="E9" s="1532"/>
      <c r="F9" s="1533"/>
      <c r="G9" s="302">
        <f>SUM(G10:G13)</f>
        <v>0</v>
      </c>
      <c r="H9" s="302">
        <f>SUM(H10:H13)</f>
        <v>0</v>
      </c>
      <c r="I9" s="302">
        <f>SUM(I10:I13)</f>
        <v>0</v>
      </c>
      <c r="J9" s="302">
        <f>SUM(J10:J13)</f>
        <v>0</v>
      </c>
      <c r="K9" s="302">
        <f>SUM(K10:K13)</f>
        <v>0</v>
      </c>
    </row>
    <row r="10" spans="2:11" s="270" customFormat="1" ht="19.5" customHeight="1" thickTop="1">
      <c r="B10" s="304"/>
      <c r="C10" s="304"/>
      <c r="D10" s="279"/>
      <c r="E10" s="278"/>
      <c r="F10" s="279"/>
      <c r="G10" s="304"/>
      <c r="H10" s="304"/>
      <c r="I10" s="304"/>
      <c r="J10" s="304"/>
      <c r="K10" s="304"/>
    </row>
    <row r="11" spans="2:11" s="270" customFormat="1" ht="19.5" customHeight="1">
      <c r="B11" s="305"/>
      <c r="C11" s="305"/>
      <c r="D11" s="276"/>
      <c r="E11" s="275"/>
      <c r="F11" s="276"/>
      <c r="G11" s="305"/>
      <c r="H11" s="305"/>
      <c r="I11" s="305"/>
      <c r="J11" s="305"/>
      <c r="K11" s="305"/>
    </row>
    <row r="12" spans="2:11" s="270" customFormat="1" ht="19.5" customHeight="1">
      <c r="B12" s="305"/>
      <c r="C12" s="305"/>
      <c r="D12" s="276"/>
      <c r="E12" s="275"/>
      <c r="F12" s="276"/>
      <c r="G12" s="305"/>
      <c r="H12" s="305"/>
      <c r="I12" s="305"/>
      <c r="J12" s="305"/>
      <c r="K12" s="305"/>
    </row>
    <row r="13" spans="2:11" s="270" customFormat="1" ht="19.5" customHeight="1" thickBot="1">
      <c r="B13" s="306"/>
      <c r="C13" s="306"/>
      <c r="D13" s="307"/>
      <c r="E13" s="308"/>
      <c r="F13" s="307"/>
      <c r="G13" s="306"/>
      <c r="H13" s="306"/>
      <c r="I13" s="306"/>
      <c r="J13" s="306"/>
      <c r="K13" s="306"/>
    </row>
    <row r="14" spans="2:11" s="303" customFormat="1" ht="24" customHeight="1" thickBot="1">
      <c r="B14" s="1534" t="s">
        <v>385</v>
      </c>
      <c r="C14" s="1535"/>
      <c r="D14" s="1535"/>
      <c r="E14" s="1535"/>
      <c r="F14" s="1536"/>
      <c r="G14" s="309">
        <f>SUM(G15:G19)</f>
        <v>0</v>
      </c>
      <c r="H14" s="309">
        <f>SUM(H15:H19)</f>
        <v>0</v>
      </c>
      <c r="I14" s="309">
        <f>SUM(I15:I19)</f>
        <v>0</v>
      </c>
      <c r="J14" s="309">
        <f>SUM(J15:J19)</f>
        <v>0</v>
      </c>
      <c r="K14" s="309">
        <f>SUM(K15:K19)</f>
        <v>0</v>
      </c>
    </row>
    <row r="15" spans="2:11" s="2" customFormat="1" ht="27.75" customHeight="1" thickTop="1">
      <c r="B15" s="310"/>
      <c r="C15" s="311"/>
      <c r="D15" s="312"/>
      <c r="E15" s="312"/>
      <c r="F15" s="312"/>
      <c r="G15" s="313">
        <v>0</v>
      </c>
      <c r="H15" s="313">
        <v>0</v>
      </c>
      <c r="I15" s="313">
        <v>0</v>
      </c>
      <c r="J15" s="313">
        <v>0</v>
      </c>
      <c r="K15" s="313">
        <v>0</v>
      </c>
    </row>
    <row r="16" spans="2:11" s="270" customFormat="1" ht="19.5" customHeight="1">
      <c r="B16" s="305"/>
      <c r="C16" s="305"/>
      <c r="D16" s="275"/>
      <c r="E16" s="275"/>
      <c r="F16" s="275"/>
      <c r="G16" s="305"/>
      <c r="H16" s="305"/>
      <c r="I16" s="305"/>
      <c r="J16" s="305"/>
      <c r="K16" s="305"/>
    </row>
    <row r="17" spans="2:11" s="270" customFormat="1" ht="19.5" customHeight="1">
      <c r="B17" s="305"/>
      <c r="C17" s="305"/>
      <c r="D17" s="275"/>
      <c r="E17" s="275"/>
      <c r="F17" s="275"/>
      <c r="G17" s="305"/>
      <c r="H17" s="305"/>
      <c r="I17" s="305"/>
      <c r="J17" s="305"/>
      <c r="K17" s="305"/>
    </row>
    <row r="18" spans="2:11" s="270" customFormat="1" ht="19.5" customHeight="1">
      <c r="B18" s="305"/>
      <c r="C18" s="305"/>
      <c r="D18" s="275"/>
      <c r="E18" s="275"/>
      <c r="F18" s="275"/>
      <c r="G18" s="305"/>
      <c r="H18" s="305"/>
      <c r="I18" s="305"/>
      <c r="J18" s="305"/>
      <c r="K18" s="305"/>
    </row>
    <row r="19" spans="2:11" s="270" customFormat="1" ht="19.5" customHeight="1" thickBot="1">
      <c r="B19" s="306"/>
      <c r="C19" s="306"/>
      <c r="D19" s="308"/>
      <c r="E19" s="308"/>
      <c r="F19" s="308"/>
      <c r="G19" s="306"/>
      <c r="H19" s="306"/>
      <c r="I19" s="306"/>
      <c r="J19" s="306"/>
      <c r="K19" s="306"/>
    </row>
    <row r="20" s="314" customFormat="1" ht="12.75" customHeight="1"/>
    <row r="21" spans="2:11" s="314" customFormat="1" ht="69.75" customHeight="1">
      <c r="B21" s="1537" t="s">
        <v>386</v>
      </c>
      <c r="C21" s="1145"/>
      <c r="D21" s="1145"/>
      <c r="E21" s="1145"/>
      <c r="F21" s="1145"/>
      <c r="G21" s="1145"/>
      <c r="H21" s="1145"/>
      <c r="I21" s="1145"/>
      <c r="J21" s="1145"/>
      <c r="K21" s="1145"/>
    </row>
    <row r="22" s="314" customFormat="1" ht="12.75" customHeight="1"/>
    <row r="23" spans="2:11" s="314" customFormat="1" ht="30" customHeight="1">
      <c r="B23" s="1538" t="s">
        <v>387</v>
      </c>
      <c r="C23" s="1145"/>
      <c r="D23" s="1145"/>
      <c r="E23" s="1145"/>
      <c r="F23" s="1145"/>
      <c r="G23" s="1145"/>
      <c r="H23" s="1145"/>
      <c r="I23" s="1145"/>
      <c r="J23" s="1145"/>
      <c r="K23" s="1145"/>
    </row>
    <row r="24" s="314" customFormat="1" ht="12.75" customHeight="1"/>
    <row r="25" s="314" customFormat="1" ht="12.75" customHeight="1"/>
  </sheetData>
  <sheetProtection/>
  <mergeCells count="15">
    <mergeCell ref="B21:K21"/>
    <mergeCell ref="B23:K23"/>
    <mergeCell ref="B2:K2"/>
    <mergeCell ref="B6:B7"/>
    <mergeCell ref="C6:C7"/>
    <mergeCell ref="D6:D7"/>
    <mergeCell ref="E6:E7"/>
    <mergeCell ref="F6:F7"/>
    <mergeCell ref="G6:G7"/>
    <mergeCell ref="I5:K5"/>
    <mergeCell ref="H6:H7"/>
    <mergeCell ref="I6:K6"/>
    <mergeCell ref="B8:F8"/>
    <mergeCell ref="B9:F9"/>
    <mergeCell ref="B14:F14"/>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B2:N65"/>
  <sheetViews>
    <sheetView zoomScalePageLayoutView="0" workbookViewId="0" topLeftCell="A34">
      <selection activeCell="A2" sqref="A2:N60"/>
    </sheetView>
  </sheetViews>
  <sheetFormatPr defaultColWidth="9.140625" defaultRowHeight="12.75"/>
  <cols>
    <col min="1" max="1" width="3.28125" style="316" customWidth="1"/>
    <col min="2" max="2" width="10.57421875" style="322" customWidth="1"/>
    <col min="3" max="3" width="14.8515625" style="316" customWidth="1"/>
    <col min="4" max="4" width="16.421875" style="316" customWidth="1"/>
    <col min="5" max="5" width="13.7109375" style="316" customWidth="1"/>
    <col min="6" max="6" width="15.00390625" style="316" customWidth="1"/>
    <col min="7" max="7" width="15.57421875" style="316" customWidth="1"/>
    <col min="8" max="8" width="14.8515625" style="316" customWidth="1"/>
    <col min="9" max="9" width="16.140625" style="316" customWidth="1"/>
    <col min="10" max="10" width="16.7109375" style="316" customWidth="1"/>
    <col min="11" max="11" width="0.5625" style="316" hidden="1" customWidth="1"/>
    <col min="12" max="12" width="15.00390625" style="316" customWidth="1"/>
    <col min="13" max="13" width="16.421875" style="316" customWidth="1"/>
    <col min="14" max="14" width="14.140625" style="316" customWidth="1"/>
    <col min="15" max="15" width="9.140625" style="316" customWidth="1"/>
    <col min="16" max="16384" width="9.140625" style="316" customWidth="1"/>
  </cols>
  <sheetData>
    <row r="2" spans="2:14" s="315" customFormat="1" ht="24.75" customHeight="1">
      <c r="B2" s="1545" t="s">
        <v>653</v>
      </c>
      <c r="C2" s="1545"/>
      <c r="D2" s="1545"/>
      <c r="E2" s="1545"/>
      <c r="F2" s="1545"/>
      <c r="G2" s="1545"/>
      <c r="H2" s="1545"/>
      <c r="I2" s="1545"/>
      <c r="J2" s="1545"/>
      <c r="K2" s="1545"/>
      <c r="L2" s="1545"/>
      <c r="M2" s="1545"/>
      <c r="N2" s="1545"/>
    </row>
    <row r="3" spans="2:14" ht="18" customHeight="1">
      <c r="B3" s="1546" t="s">
        <v>298</v>
      </c>
      <c r="C3" s="1540" t="s">
        <v>388</v>
      </c>
      <c r="D3" s="1541"/>
      <c r="E3" s="1541"/>
      <c r="F3" s="1541"/>
      <c r="G3" s="1541"/>
      <c r="H3" s="1541"/>
      <c r="I3" s="1541"/>
      <c r="J3" s="1541"/>
      <c r="K3" s="1541"/>
      <c r="L3" s="1541"/>
      <c r="M3" s="1542"/>
      <c r="N3" s="1543" t="s">
        <v>389</v>
      </c>
    </row>
    <row r="4" spans="2:14" ht="15" customHeight="1">
      <c r="B4" s="1547"/>
      <c r="C4" s="317" t="s">
        <v>390</v>
      </c>
      <c r="D4" s="317" t="s">
        <v>391</v>
      </c>
      <c r="E4" s="317" t="s">
        <v>392</v>
      </c>
      <c r="F4" s="317" t="s">
        <v>393</v>
      </c>
      <c r="G4" s="317" t="s">
        <v>394</v>
      </c>
      <c r="H4" s="317" t="s">
        <v>395</v>
      </c>
      <c r="I4" s="317" t="s">
        <v>396</v>
      </c>
      <c r="J4" s="317" t="s">
        <v>306</v>
      </c>
      <c r="K4" s="317"/>
      <c r="L4" s="317" t="s">
        <v>397</v>
      </c>
      <c r="M4" s="317" t="s">
        <v>398</v>
      </c>
      <c r="N4" s="1544"/>
    </row>
    <row r="5" spans="2:14" ht="15" customHeight="1">
      <c r="B5" s="318">
        <v>1963</v>
      </c>
      <c r="C5" s="709">
        <v>5.7810626E-07</v>
      </c>
      <c r="D5" s="709">
        <v>5.1624206E-07</v>
      </c>
      <c r="E5" s="709">
        <v>5.09140556E-07</v>
      </c>
      <c r="F5" s="709">
        <v>6.59900815E-07</v>
      </c>
      <c r="G5" s="709">
        <v>6.23864217E-07</v>
      </c>
      <c r="H5" s="709">
        <v>6.84462928E-07</v>
      </c>
      <c r="I5" s="709">
        <v>6.39021661E-07</v>
      </c>
      <c r="J5" s="709">
        <v>7.76156681E-07</v>
      </c>
      <c r="K5" s="709"/>
      <c r="L5" s="709">
        <v>6.67847267E-07</v>
      </c>
      <c r="M5" s="709">
        <v>8.47639339E-07</v>
      </c>
      <c r="N5" s="709">
        <v>1.5627420277964591E-06</v>
      </c>
    </row>
    <row r="6" spans="2:14" ht="15" customHeight="1">
      <c r="B6" s="318">
        <v>1964</v>
      </c>
      <c r="C6" s="709">
        <v>6.0857246E-07</v>
      </c>
      <c r="D6" s="709">
        <v>5.44377252E-07</v>
      </c>
      <c r="E6" s="709">
        <v>5.34444842E-07</v>
      </c>
      <c r="F6" s="709">
        <v>7.02992339E-07</v>
      </c>
      <c r="G6" s="709">
        <v>6.44701281E-07</v>
      </c>
      <c r="H6" s="709">
        <v>6.92950269E-07</v>
      </c>
      <c r="I6" s="709">
        <v>6.6880007E-07</v>
      </c>
      <c r="J6" s="709">
        <v>8.10385191E-07</v>
      </c>
      <c r="K6" s="709"/>
      <c r="L6" s="709">
        <v>6.95629714E-07</v>
      </c>
      <c r="M6" s="709">
        <v>8.88665083E-07</v>
      </c>
      <c r="N6" s="709">
        <v>1.5627420277964591E-06</v>
      </c>
    </row>
    <row r="7" spans="2:14" ht="15" customHeight="1">
      <c r="B7" s="318">
        <v>1965</v>
      </c>
      <c r="C7" s="709">
        <v>6.48981671E-07</v>
      </c>
      <c r="D7" s="709">
        <v>5.74807941E-07</v>
      </c>
      <c r="E7" s="709">
        <v>5.75917762E-07</v>
      </c>
      <c r="F7" s="709">
        <v>7.44047091E-07</v>
      </c>
      <c r="G7" s="709">
        <v>6.86993685E-07</v>
      </c>
      <c r="H7" s="709">
        <v>7.41041017E-07</v>
      </c>
      <c r="I7" s="709">
        <v>7.14077835E-07</v>
      </c>
      <c r="J7" s="709">
        <v>8.80969741E-07</v>
      </c>
      <c r="K7" s="709"/>
      <c r="L7" s="709">
        <v>7.69575152E-07</v>
      </c>
      <c r="M7" s="709">
        <v>9.63224083E-07</v>
      </c>
      <c r="N7" s="709">
        <v>1.5627420277964591E-06</v>
      </c>
    </row>
    <row r="8" spans="2:14" ht="15" customHeight="1">
      <c r="B8" s="318">
        <v>1966</v>
      </c>
      <c r="C8" s="709">
        <v>6.8194994E-07</v>
      </c>
      <c r="D8" s="709">
        <v>5.95558508E-07</v>
      </c>
      <c r="E8" s="709">
        <v>6.04310507E-07</v>
      </c>
      <c r="F8" s="709">
        <v>8.62871412E-07</v>
      </c>
      <c r="G8" s="709">
        <v>7.11038464E-07</v>
      </c>
      <c r="H8" s="709">
        <v>7.90838974E-07</v>
      </c>
      <c r="I8" s="709">
        <v>7.4935328E-07</v>
      </c>
      <c r="J8" s="709">
        <v>9.24225356E-07</v>
      </c>
      <c r="K8" s="709"/>
      <c r="L8" s="709">
        <v>8.0713042E-07</v>
      </c>
      <c r="M8" s="709">
        <v>1.034887955E-06</v>
      </c>
      <c r="N8" s="709">
        <v>1.5627420277964591E-06</v>
      </c>
    </row>
    <row r="9" spans="2:14" ht="15" customHeight="1">
      <c r="B9" s="318">
        <v>1967</v>
      </c>
      <c r="C9" s="709">
        <v>7.61601693E-07</v>
      </c>
      <c r="D9" s="709">
        <v>6.39629837E-07</v>
      </c>
      <c r="E9" s="709">
        <v>6.31141894E-07</v>
      </c>
      <c r="F9" s="709">
        <v>9.09380181E-07</v>
      </c>
      <c r="G9" s="709">
        <v>7.79013742E-07</v>
      </c>
      <c r="H9" s="709">
        <v>8.44853276E-07</v>
      </c>
      <c r="I9" s="709">
        <v>8.29159404E-07</v>
      </c>
      <c r="J9" s="709">
        <v>1.007960173E-06</v>
      </c>
      <c r="K9" s="709"/>
      <c r="L9" s="709">
        <v>8.67342349E-07</v>
      </c>
      <c r="M9" s="709">
        <v>1.106398713E-06</v>
      </c>
      <c r="N9" s="709">
        <v>1.5627420277964591E-06</v>
      </c>
    </row>
    <row r="10" spans="2:14" ht="15" customHeight="1">
      <c r="B10" s="318">
        <v>1968</v>
      </c>
      <c r="C10" s="709">
        <v>7.95645289E-07</v>
      </c>
      <c r="D10" s="709">
        <v>6.5747551E-07</v>
      </c>
      <c r="E10" s="709">
        <v>6.4117705E-07</v>
      </c>
      <c r="F10" s="709">
        <v>9.28749979E-07</v>
      </c>
      <c r="G10" s="709">
        <v>8.00981929E-07</v>
      </c>
      <c r="H10" s="709">
        <v>8.83801012E-07</v>
      </c>
      <c r="I10" s="709">
        <v>8.63072024E-07</v>
      </c>
      <c r="J10" s="709">
        <v>1.043037187E-06</v>
      </c>
      <c r="K10" s="709"/>
      <c r="L10" s="709">
        <v>8.9214834E-07</v>
      </c>
      <c r="M10" s="709">
        <v>1.142024751E-06</v>
      </c>
      <c r="N10" s="709">
        <v>1.5627420277964591E-06</v>
      </c>
    </row>
    <row r="11" spans="2:14" ht="15" customHeight="1">
      <c r="B11" s="318">
        <v>1969</v>
      </c>
      <c r="C11" s="709">
        <v>8.47760055E-07</v>
      </c>
      <c r="D11" s="709">
        <v>6.86272937E-07</v>
      </c>
      <c r="E11" s="709">
        <v>6.67272956E-07</v>
      </c>
      <c r="F11" s="709">
        <v>9.64599728E-07</v>
      </c>
      <c r="G11" s="709">
        <v>8.88609352E-07</v>
      </c>
      <c r="H11" s="709">
        <v>9.30819225E-07</v>
      </c>
      <c r="I11" s="709">
        <v>9.12008207E-07</v>
      </c>
      <c r="J11" s="709">
        <v>1.094667527E-06</v>
      </c>
      <c r="K11" s="709"/>
      <c r="L11" s="709">
        <v>9.29797E-07</v>
      </c>
      <c r="M11" s="709">
        <v>1.191588626E-06</v>
      </c>
      <c r="N11" s="709">
        <v>1.5627420277964591E-06</v>
      </c>
    </row>
    <row r="12" spans="2:14" ht="15" customHeight="1">
      <c r="B12" s="318">
        <v>1970</v>
      </c>
      <c r="C12" s="709">
        <v>8.90571938E-07</v>
      </c>
      <c r="D12" s="709">
        <v>7.29096368E-07</v>
      </c>
      <c r="E12" s="709">
        <v>7.49814621E-07</v>
      </c>
      <c r="F12" s="709">
        <v>9.97396119E-07</v>
      </c>
      <c r="G12" s="709">
        <v>9.66184949E-07</v>
      </c>
      <c r="H12" s="709">
        <v>9.92904868E-07</v>
      </c>
      <c r="I12" s="709">
        <v>9.62898265E-07</v>
      </c>
      <c r="J12" s="709">
        <v>1.147102102E-06</v>
      </c>
      <c r="K12" s="709"/>
      <c r="L12" s="709">
        <v>9.6698888E-07</v>
      </c>
      <c r="M12" s="709">
        <v>1.262130672E-06</v>
      </c>
      <c r="N12" s="709">
        <v>1.9534275347455736E-06</v>
      </c>
    </row>
    <row r="13" spans="2:14" ht="15" customHeight="1">
      <c r="B13" s="318">
        <v>1971</v>
      </c>
      <c r="C13" s="709">
        <v>1.036002336E-06</v>
      </c>
      <c r="D13" s="709">
        <v>9.47752369E-07</v>
      </c>
      <c r="E13" s="709">
        <v>9.49490254E-07</v>
      </c>
      <c r="F13" s="709">
        <v>1.161966478E-06</v>
      </c>
      <c r="G13" s="709">
        <v>1.192368845E-06</v>
      </c>
      <c r="H13" s="709">
        <v>1.15445049E-06</v>
      </c>
      <c r="I13" s="709">
        <v>1.109740251E-06</v>
      </c>
      <c r="J13" s="709">
        <v>1.405888336E-06</v>
      </c>
      <c r="K13" s="709"/>
      <c r="L13" s="709">
        <v>1.255635061E-06</v>
      </c>
      <c r="M13" s="709">
        <v>1.619692292E-06</v>
      </c>
      <c r="N13" s="709">
        <v>2.5927310915713983E-06</v>
      </c>
    </row>
    <row r="14" spans="2:14" ht="15" customHeight="1">
      <c r="B14" s="318">
        <v>1972</v>
      </c>
      <c r="C14" s="709">
        <v>1.186533475E-06</v>
      </c>
      <c r="D14" s="709">
        <v>1.03428216E-06</v>
      </c>
      <c r="E14" s="709">
        <v>1.069220975E-06</v>
      </c>
      <c r="F14" s="709">
        <v>1.496496627E-06</v>
      </c>
      <c r="G14" s="709">
        <v>1.332472184E-06</v>
      </c>
      <c r="H14" s="709">
        <v>1.376104984E-06</v>
      </c>
      <c r="I14" s="709">
        <v>1.274758626E-06</v>
      </c>
      <c r="J14" s="709">
        <v>1.607492724E-06</v>
      </c>
      <c r="K14" s="709"/>
      <c r="L14" s="709">
        <v>1.428912699E-06</v>
      </c>
      <c r="M14" s="709">
        <v>1.841752105E-06</v>
      </c>
      <c r="N14" s="709">
        <v>2.5216973630351957E-06</v>
      </c>
    </row>
    <row r="15" spans="2:14" ht="15" customHeight="1">
      <c r="B15" s="318">
        <v>1973</v>
      </c>
      <c r="C15" s="709">
        <v>1.336511306E-06</v>
      </c>
      <c r="D15" s="709">
        <v>1.142054361E-06</v>
      </c>
      <c r="E15" s="709">
        <v>1.204370506E-06</v>
      </c>
      <c r="F15" s="709">
        <v>1.61067932E-06</v>
      </c>
      <c r="G15" s="709">
        <v>1.455992356E-06</v>
      </c>
      <c r="H15" s="709">
        <v>1.54357696E-06</v>
      </c>
      <c r="I15" s="709">
        <v>1.427857137E-06</v>
      </c>
      <c r="J15" s="709">
        <v>1.796373119E-06</v>
      </c>
      <c r="K15" s="709"/>
      <c r="L15" s="709">
        <v>1.592808986E-06</v>
      </c>
      <c r="M15" s="709">
        <v>2.068471789E-06</v>
      </c>
      <c r="N15" s="709">
        <v>2.7347985486438034E-06</v>
      </c>
    </row>
    <row r="16" spans="2:14" ht="15" customHeight="1">
      <c r="B16" s="318">
        <v>1974</v>
      </c>
      <c r="C16" s="709">
        <v>1.636691746E-06</v>
      </c>
      <c r="D16" s="709">
        <v>1.461030144E-06</v>
      </c>
      <c r="E16" s="709">
        <v>1.464996284E-06</v>
      </c>
      <c r="F16" s="709">
        <v>1.643537178E-06</v>
      </c>
      <c r="G16" s="709">
        <v>1.789123407E-06</v>
      </c>
      <c r="H16" s="709">
        <v>1.927927623E-06</v>
      </c>
      <c r="I16" s="709">
        <v>1.775683136E-06</v>
      </c>
      <c r="J16" s="709">
        <v>2.179359868E-06</v>
      </c>
      <c r="K16" s="709"/>
      <c r="L16" s="709">
        <v>1.883974468E-06</v>
      </c>
      <c r="M16" s="709">
        <v>2.449484292E-06</v>
      </c>
      <c r="N16" s="709">
        <v>2.7703154129119046E-06</v>
      </c>
    </row>
    <row r="17" spans="2:14" ht="15" customHeight="1">
      <c r="B17" s="318">
        <v>1975</v>
      </c>
      <c r="C17" s="709">
        <v>1.967303479E-06</v>
      </c>
      <c r="D17" s="709">
        <v>1.685152168E-06</v>
      </c>
      <c r="E17" s="709">
        <v>1.630833863E-06</v>
      </c>
      <c r="F17" s="709">
        <v>1.834680552E-06</v>
      </c>
      <c r="G17" s="709">
        <v>2.062680376E-06</v>
      </c>
      <c r="H17" s="709">
        <v>2.279196036E-06</v>
      </c>
      <c r="I17" s="709">
        <v>2.10063315E-06</v>
      </c>
      <c r="J17" s="709">
        <v>2.543312966E-06</v>
      </c>
      <c r="K17" s="709"/>
      <c r="L17" s="709">
        <v>2.168266215E-06</v>
      </c>
      <c r="M17" s="709">
        <v>2.824255389E-06</v>
      </c>
      <c r="N17" s="709">
        <v>3.018933462788615E-06</v>
      </c>
    </row>
    <row r="18" spans="2:14" ht="15" customHeight="1">
      <c r="B18" s="318">
        <v>1976</v>
      </c>
      <c r="C18" s="709">
        <v>2.3464235E-06</v>
      </c>
      <c r="D18" s="709">
        <v>1.995400716E-06</v>
      </c>
      <c r="E18" s="709">
        <v>1.895617903E-06</v>
      </c>
      <c r="F18" s="709">
        <v>2.070954829E-06</v>
      </c>
      <c r="G18" s="709">
        <v>2.402728276E-06</v>
      </c>
      <c r="H18" s="709">
        <v>2.960903571E-06</v>
      </c>
      <c r="I18" s="709">
        <v>2.561301999E-06</v>
      </c>
      <c r="J18" s="709">
        <v>3.060877154E-06</v>
      </c>
      <c r="K18" s="709"/>
      <c r="L18" s="709">
        <v>2.573249827E-06</v>
      </c>
      <c r="M18" s="709">
        <v>3.491062086E-06</v>
      </c>
      <c r="N18" s="709">
        <v>3.2675515126653246E-06</v>
      </c>
    </row>
    <row r="19" spans="2:14" ht="15" customHeight="1">
      <c r="B19" s="318">
        <v>1977</v>
      </c>
      <c r="C19" s="709">
        <v>3.148904115E-06</v>
      </c>
      <c r="D19" s="709">
        <v>2.566655587E-06</v>
      </c>
      <c r="E19" s="709">
        <v>2.403520394E-06</v>
      </c>
      <c r="F19" s="709">
        <v>2.680777162E-06</v>
      </c>
      <c r="G19" s="709">
        <v>3.15000698E-06</v>
      </c>
      <c r="H19" s="709">
        <v>4.523372385E-06</v>
      </c>
      <c r="I19" s="709">
        <v>3.570198857E-06</v>
      </c>
      <c r="J19" s="709">
        <v>4.172587736E-06</v>
      </c>
      <c r="K19" s="709"/>
      <c r="L19" s="709">
        <v>3.452747349E-06</v>
      </c>
      <c r="M19" s="709">
        <v>4.825695122E-06</v>
      </c>
      <c r="N19" s="709">
        <v>3.800304476686845E-06</v>
      </c>
    </row>
    <row r="20" spans="2:14" ht="15" customHeight="1">
      <c r="B20" s="318">
        <v>1978</v>
      </c>
      <c r="C20" s="709">
        <v>4.57331433E-06</v>
      </c>
      <c r="D20" s="709">
        <v>3.712634888E-06</v>
      </c>
      <c r="E20" s="709">
        <v>3.581051792E-06</v>
      </c>
      <c r="F20" s="709">
        <v>4.004807333E-06</v>
      </c>
      <c r="G20" s="709">
        <v>4.705812569E-06</v>
      </c>
      <c r="H20" s="709">
        <v>6.398762576E-06</v>
      </c>
      <c r="I20" s="709">
        <v>5.151082911E-06</v>
      </c>
      <c r="J20" s="709">
        <v>6.045245113E-06</v>
      </c>
      <c r="K20" s="709"/>
      <c r="L20" s="709">
        <v>5.024300912E-06</v>
      </c>
      <c r="M20" s="709">
        <v>7.101010372E-06</v>
      </c>
      <c r="N20" s="709">
        <v>5.5051139615557105E-06</v>
      </c>
    </row>
    <row r="21" spans="2:14" ht="15" customHeight="1">
      <c r="B21" s="318">
        <v>1979</v>
      </c>
      <c r="C21" s="709">
        <v>7.420364666E-06</v>
      </c>
      <c r="D21" s="709">
        <v>6.166073517E-06</v>
      </c>
      <c r="E21" s="709">
        <v>5.900641354E-06</v>
      </c>
      <c r="F21" s="709">
        <v>6.632565001E-06</v>
      </c>
      <c r="G21" s="709">
        <v>7.730889445E-06</v>
      </c>
      <c r="H21" s="709">
        <v>1.0330802179E-05</v>
      </c>
      <c r="I21" s="709">
        <v>8.426656534E-06</v>
      </c>
      <c r="J21" s="709">
        <v>9.94442821E-06</v>
      </c>
      <c r="K21" s="709"/>
      <c r="L21" s="709">
        <v>8.306650786E-06</v>
      </c>
      <c r="M21" s="709">
        <v>1.1713116609E-05</v>
      </c>
      <c r="N21" s="709">
        <v>9.092317252633947E-06</v>
      </c>
    </row>
    <row r="22" spans="2:14" ht="15" customHeight="1">
      <c r="B22" s="318">
        <v>1980</v>
      </c>
      <c r="C22" s="709">
        <v>1.5570812583E-05</v>
      </c>
      <c r="D22" s="709">
        <v>1.2746533431E-05</v>
      </c>
      <c r="E22" s="709">
        <v>1.2684205245E-05</v>
      </c>
      <c r="F22" s="709">
        <v>1.436919549E-05</v>
      </c>
      <c r="G22" s="709">
        <v>1.6213909186E-05</v>
      </c>
      <c r="H22" s="709">
        <v>2.1342404222E-05</v>
      </c>
      <c r="I22" s="709">
        <v>1.7751594654E-05</v>
      </c>
      <c r="J22" s="709">
        <v>2.1011582365E-05</v>
      </c>
      <c r="K22" s="709"/>
      <c r="L22" s="709">
        <v>1.7609040861E-05</v>
      </c>
      <c r="M22" s="709">
        <v>2.548071387E-05</v>
      </c>
      <c r="N22" s="709">
        <v>1.8468769419412704E-05</v>
      </c>
    </row>
    <row r="23" spans="2:14" ht="15" customHeight="1">
      <c r="B23" s="318">
        <v>1981</v>
      </c>
      <c r="C23" s="709">
        <v>2.2400596434E-05</v>
      </c>
      <c r="D23" s="709">
        <v>1.8068634967E-05</v>
      </c>
      <c r="E23" s="709">
        <v>1.8662013262E-05</v>
      </c>
      <c r="F23" s="709">
        <v>2.1227935336E-05</v>
      </c>
      <c r="G23" s="709">
        <v>2.3189217545E-05</v>
      </c>
      <c r="H23" s="709">
        <v>2.8398203057E-05</v>
      </c>
      <c r="I23" s="709">
        <v>2.2798373014E-05</v>
      </c>
      <c r="J23" s="709">
        <v>2.990578518E-05</v>
      </c>
      <c r="K23" s="709"/>
      <c r="L23" s="709">
        <v>2.4570686899E-05</v>
      </c>
      <c r="M23" s="709">
        <v>3.5866652844E-05</v>
      </c>
      <c r="N23" s="709">
        <v>2.418698456657702E-05</v>
      </c>
    </row>
    <row r="24" spans="2:14" ht="15" customHeight="1">
      <c r="B24" s="318">
        <v>1982</v>
      </c>
      <c r="C24" s="709">
        <v>2.8367886204E-05</v>
      </c>
      <c r="D24" s="709">
        <v>2.3279981683E-05</v>
      </c>
      <c r="E24" s="709">
        <v>2.4147432359E-05</v>
      </c>
      <c r="F24" s="709">
        <v>2.6501759078E-05</v>
      </c>
      <c r="G24" s="709">
        <v>2.7873829572E-05</v>
      </c>
      <c r="H24" s="709">
        <v>3.567098286E-05</v>
      </c>
      <c r="I24" s="709">
        <v>2.8730509672E-05</v>
      </c>
      <c r="J24" s="709">
        <v>3.7830818253E-05</v>
      </c>
      <c r="K24" s="709"/>
      <c r="L24" s="709">
        <v>3.0736239105E-05</v>
      </c>
      <c r="M24" s="709">
        <v>4.5640315744E-05</v>
      </c>
      <c r="N24" s="709">
        <v>3.40251559688411E-05</v>
      </c>
    </row>
    <row r="25" spans="2:14" ht="15" customHeight="1">
      <c r="B25" s="318">
        <v>1983</v>
      </c>
      <c r="C25" s="709">
        <v>3.6596197403E-05</v>
      </c>
      <c r="D25" s="709">
        <v>3.2463321398E-05</v>
      </c>
      <c r="E25" s="709">
        <v>3.4716090141E-05</v>
      </c>
      <c r="F25" s="709">
        <v>3.7275482766E-05</v>
      </c>
      <c r="G25" s="709">
        <v>3.7521510614E-05</v>
      </c>
      <c r="H25" s="709">
        <v>4.6121986347E-05</v>
      </c>
      <c r="I25" s="709">
        <v>3.7348864537E-05</v>
      </c>
      <c r="J25" s="709">
        <v>4.8848518663E-05</v>
      </c>
      <c r="K25" s="709"/>
      <c r="L25" s="709">
        <v>4.0359627052E-05</v>
      </c>
      <c r="M25" s="709">
        <v>5.86931925E-05</v>
      </c>
      <c r="N25" s="709">
        <v>4.617192354853177E-05</v>
      </c>
    </row>
    <row r="26" spans="2:14" ht="15" customHeight="1">
      <c r="B26" s="318">
        <v>1984</v>
      </c>
      <c r="C26" s="709">
        <v>5.4928118356E-05</v>
      </c>
      <c r="D26" s="709">
        <v>5.106434493E-05</v>
      </c>
      <c r="E26" s="709">
        <v>5.4174936886E-05</v>
      </c>
      <c r="F26" s="709">
        <v>5.772865427E-05</v>
      </c>
      <c r="G26" s="709">
        <v>5.6881080814E-05</v>
      </c>
      <c r="H26" s="709">
        <v>6.6284236456E-05</v>
      </c>
      <c r="I26" s="709">
        <v>5.5870821033E-05</v>
      </c>
      <c r="J26" s="709">
        <v>6.9485003429E-05</v>
      </c>
      <c r="K26" s="709"/>
      <c r="L26" s="709">
        <v>6.1473785622E-05</v>
      </c>
      <c r="M26" s="709">
        <v>8.0901728408E-05</v>
      </c>
      <c r="N26" s="709">
        <v>7.135338031461564E-05</v>
      </c>
    </row>
    <row r="27" spans="2:14" ht="15" customHeight="1">
      <c r="B27" s="318">
        <v>1985</v>
      </c>
      <c r="C27" s="709">
        <v>7.7586950849E-05</v>
      </c>
      <c r="D27" s="709">
        <v>7.6225035467E-05</v>
      </c>
      <c r="E27" s="709">
        <v>8.3054846627E-05</v>
      </c>
      <c r="F27" s="709">
        <v>8.8211385799E-05</v>
      </c>
      <c r="G27" s="709">
        <v>8.13875694E-05</v>
      </c>
      <c r="H27" s="709">
        <v>9.4891946516E-05</v>
      </c>
      <c r="I27" s="709">
        <v>8.1049142024E-05</v>
      </c>
      <c r="J27" s="709">
        <v>9.9143024272E-05</v>
      </c>
      <c r="K27" s="709"/>
      <c r="L27" s="709">
        <v>8.8313300221E-05</v>
      </c>
      <c r="M27" s="709">
        <v>0.000114276157668</v>
      </c>
      <c r="N27" s="709">
        <v>0.00010065479333579925</v>
      </c>
    </row>
    <row r="28" spans="2:14" ht="15" customHeight="1">
      <c r="B28" s="318">
        <v>1986</v>
      </c>
      <c r="C28" s="709">
        <v>0.000108324113044</v>
      </c>
      <c r="D28" s="709">
        <v>0.000115730067161</v>
      </c>
      <c r="E28" s="709">
        <v>0.000130161124339</v>
      </c>
      <c r="F28" s="709">
        <v>0.000137644599607</v>
      </c>
      <c r="G28" s="709">
        <v>0.00012080412931</v>
      </c>
      <c r="H28" s="709">
        <v>0.000132360618165</v>
      </c>
      <c r="I28" s="709">
        <v>0.000112854470845</v>
      </c>
      <c r="J28" s="709">
        <v>0.000138350635355</v>
      </c>
      <c r="K28" s="709"/>
      <c r="L28" s="709">
        <v>0.000125530656396</v>
      </c>
      <c r="M28" s="709">
        <v>0.000159677167811</v>
      </c>
      <c r="N28" s="709">
        <v>0.0001521897633888143</v>
      </c>
    </row>
    <row r="29" spans="2:14" ht="15" customHeight="1">
      <c r="B29" s="318">
        <v>1987</v>
      </c>
      <c r="C29" s="709">
        <v>0.000156299112071</v>
      </c>
      <c r="D29" s="709">
        <v>0.000179906383358</v>
      </c>
      <c r="E29" s="709">
        <v>0.000205782679258</v>
      </c>
      <c r="F29" s="709">
        <v>0.000204284046644</v>
      </c>
      <c r="G29" s="709">
        <v>0.000180844587219</v>
      </c>
      <c r="H29" s="709">
        <v>0.000189735074141</v>
      </c>
      <c r="I29" s="709">
        <v>0.000164457318066</v>
      </c>
      <c r="J29" s="709">
        <v>0.000197499076812</v>
      </c>
      <c r="K29" s="709"/>
      <c r="L29" s="709">
        <v>0.000181033301383</v>
      </c>
      <c r="M29" s="709">
        <v>0.000225095346429</v>
      </c>
      <c r="N29" s="709">
        <v>0.00021430875899372358</v>
      </c>
    </row>
    <row r="30" spans="2:14" ht="15" customHeight="1">
      <c r="B30" s="318">
        <v>1988</v>
      </c>
      <c r="C30" s="709">
        <v>0.000308472864622</v>
      </c>
      <c r="D30" s="709">
        <v>0.000338494444421</v>
      </c>
      <c r="E30" s="709">
        <v>0.000373133356141</v>
      </c>
      <c r="F30" s="709">
        <v>0.000370921724097</v>
      </c>
      <c r="G30" s="709">
        <v>0.000340259678033</v>
      </c>
      <c r="H30" s="709">
        <v>0.000354398732144</v>
      </c>
      <c r="I30" s="709">
        <v>0.000321555935292</v>
      </c>
      <c r="J30" s="709">
        <v>0.000364585764846</v>
      </c>
      <c r="K30" s="709"/>
      <c r="L30" s="709">
        <v>0.000342100324011</v>
      </c>
      <c r="M30" s="709">
        <v>0.00040077488449</v>
      </c>
      <c r="N30" s="709">
        <v>0.00038110098693560306</v>
      </c>
    </row>
    <row r="31" spans="2:14" ht="15" customHeight="1">
      <c r="B31" s="318">
        <v>1989</v>
      </c>
      <c r="C31" s="709">
        <v>0.000446148916781</v>
      </c>
      <c r="D31" s="709">
        <v>0.000489379547886</v>
      </c>
      <c r="E31" s="709">
        <v>0.000541728636429</v>
      </c>
      <c r="F31" s="709">
        <v>0.000536112664936</v>
      </c>
      <c r="G31" s="709">
        <v>0.000491931640664</v>
      </c>
      <c r="H31" s="709">
        <v>0.000516292198959</v>
      </c>
      <c r="I31" s="709">
        <v>0.000471006073897</v>
      </c>
      <c r="J31" s="709">
        <v>0.000530407244542</v>
      </c>
      <c r="K31" s="709"/>
      <c r="L31" s="709">
        <v>0.000499056530016</v>
      </c>
      <c r="M31" s="709">
        <v>0.000580663276611</v>
      </c>
      <c r="N31" s="709">
        <v>0.0005420767347570002</v>
      </c>
    </row>
    <row r="32" spans="2:14" ht="15" customHeight="1">
      <c r="B32" s="318">
        <v>1990</v>
      </c>
      <c r="C32" s="709">
        <v>0.000675017278045</v>
      </c>
      <c r="D32" s="709">
        <v>0.000725147022089</v>
      </c>
      <c r="E32" s="709">
        <v>0.000797786612362</v>
      </c>
      <c r="F32" s="709">
        <v>0.000782439989922</v>
      </c>
      <c r="G32" s="709">
        <v>0.000728928631855</v>
      </c>
      <c r="H32" s="709">
        <v>0.000775062742066</v>
      </c>
      <c r="I32" s="709">
        <v>0.000728587659415</v>
      </c>
      <c r="J32" s="709">
        <v>0.00079019701214</v>
      </c>
      <c r="K32" s="709"/>
      <c r="L32" s="709">
        <v>0.000754885848626</v>
      </c>
      <c r="M32" s="709">
        <v>0.000845180750596</v>
      </c>
      <c r="N32" s="709">
        <v>0.0007028143892852664</v>
      </c>
    </row>
    <row r="33" spans="2:14" ht="15" customHeight="1">
      <c r="B33" s="318">
        <v>1991</v>
      </c>
      <c r="C33" s="709">
        <v>0.001195781072452</v>
      </c>
      <c r="D33" s="709">
        <v>0.001241897280445</v>
      </c>
      <c r="E33" s="709">
        <v>0.001321466819067</v>
      </c>
      <c r="F33" s="709">
        <v>0.001307117727993</v>
      </c>
      <c r="G33" s="709">
        <v>0.001248373720038</v>
      </c>
      <c r="H33" s="709">
        <v>0.001303927499571</v>
      </c>
      <c r="I33" s="709">
        <v>0.001255973003721</v>
      </c>
      <c r="J33" s="709">
        <v>0.001321191303798</v>
      </c>
      <c r="K33" s="709"/>
      <c r="L33" s="709">
        <v>0.001277813922326</v>
      </c>
      <c r="M33" s="709">
        <v>0.001386819637671</v>
      </c>
      <c r="N33" s="709">
        <v>0.001110469673364077</v>
      </c>
    </row>
    <row r="34" spans="2:14" ht="15" customHeight="1">
      <c r="B34" s="318">
        <v>1992</v>
      </c>
      <c r="C34" s="709">
        <v>0.001890057554505</v>
      </c>
      <c r="D34" s="709">
        <v>0.001999221815633</v>
      </c>
      <c r="E34" s="709">
        <v>0.002145594432169</v>
      </c>
      <c r="F34" s="709">
        <v>0.002131484281306</v>
      </c>
      <c r="G34" s="709">
        <v>0.002009647669305</v>
      </c>
      <c r="H34" s="709">
        <v>0.0020872531212</v>
      </c>
      <c r="I34" s="709">
        <v>0.001964465696767</v>
      </c>
      <c r="J34" s="709">
        <v>0.002126991660547</v>
      </c>
      <c r="K34" s="709"/>
      <c r="L34" s="709">
        <v>0.002033745753945</v>
      </c>
      <c r="M34" s="709">
        <v>0.002270761558577</v>
      </c>
      <c r="N34" s="709">
        <v>0.0018537715774713415</v>
      </c>
    </row>
    <row r="35" spans="2:14" ht="15" customHeight="1">
      <c r="B35" s="318">
        <v>1993</v>
      </c>
      <c r="C35" s="709">
        <v>0.003293240086608</v>
      </c>
      <c r="D35" s="709">
        <v>0.003322898181794</v>
      </c>
      <c r="E35" s="709">
        <v>0.003400649001579</v>
      </c>
      <c r="F35" s="709">
        <v>0.003420465762663</v>
      </c>
      <c r="G35" s="709">
        <v>0.003340226949387</v>
      </c>
      <c r="H35" s="709">
        <v>0.003381301591709</v>
      </c>
      <c r="I35" s="709">
        <v>0.003292499028186</v>
      </c>
      <c r="J35" s="709">
        <v>0.003415872114909</v>
      </c>
      <c r="K35" s="709"/>
      <c r="L35" s="709">
        <v>0.003323119256063</v>
      </c>
      <c r="M35" s="709">
        <v>0.003551302605333</v>
      </c>
      <c r="N35" s="709">
        <v>0.002727654265314642</v>
      </c>
    </row>
    <row r="36" spans="2:14" ht="15" customHeight="1">
      <c r="B36" s="318">
        <v>1994</v>
      </c>
      <c r="C36" s="709">
        <v>0.0066557388045</v>
      </c>
      <c r="D36" s="709">
        <v>0.007367666974683</v>
      </c>
      <c r="E36" s="709">
        <v>0.00811782349893</v>
      </c>
      <c r="F36" s="709">
        <v>0.008063377883799</v>
      </c>
      <c r="G36" s="709">
        <v>0.007406089033296</v>
      </c>
      <c r="H36" s="709">
        <v>0.007737293209716</v>
      </c>
      <c r="I36" s="709">
        <v>0.007013186812161</v>
      </c>
      <c r="J36" s="709">
        <v>0.007951504986247</v>
      </c>
      <c r="K36" s="709"/>
      <c r="L36" s="709">
        <v>0.007472720080415</v>
      </c>
      <c r="M36" s="709">
        <v>0.008688147745775</v>
      </c>
      <c r="N36" s="709">
        <v>0.008074453474484551</v>
      </c>
    </row>
    <row r="37" spans="2:14" ht="15" customHeight="1">
      <c r="B37" s="318">
        <v>1995</v>
      </c>
      <c r="C37" s="709">
        <v>0.011238548915491</v>
      </c>
      <c r="D37" s="709">
        <v>0.012704396805446</v>
      </c>
      <c r="E37" s="709">
        <v>0.014096815624234</v>
      </c>
      <c r="F37" s="709">
        <v>0.014110202181118</v>
      </c>
      <c r="G37" s="709">
        <v>0.012770649674961</v>
      </c>
      <c r="H37" s="709">
        <v>0.013192475102431</v>
      </c>
      <c r="I37" s="709">
        <v>0.011604641072931</v>
      </c>
      <c r="J37" s="709">
        <v>0.013657829838113</v>
      </c>
      <c r="K37" s="709"/>
      <c r="L37" s="709">
        <v>0.012647279827713</v>
      </c>
      <c r="M37" s="709">
        <v>0.015251280045578</v>
      </c>
      <c r="N37" s="709">
        <v>0.01548551041446418</v>
      </c>
    </row>
    <row r="38" spans="2:14" ht="15" customHeight="1">
      <c r="B38" s="318">
        <v>1996</v>
      </c>
      <c r="C38" s="709">
        <v>0.020555337775601</v>
      </c>
      <c r="D38" s="709">
        <v>0.023081260404836</v>
      </c>
      <c r="E38" s="709">
        <v>0.025227925265501</v>
      </c>
      <c r="F38" s="709">
        <v>0.025512259462381</v>
      </c>
      <c r="G38" s="709">
        <v>0.023201628160761</v>
      </c>
      <c r="H38" s="709">
        <v>0.02353423141752</v>
      </c>
      <c r="I38" s="709">
        <v>0.0205957375522</v>
      </c>
      <c r="J38" s="709">
        <v>0.024395553576135</v>
      </c>
      <c r="K38" s="709"/>
      <c r="L38" s="709">
        <v>0.022532786921976</v>
      </c>
      <c r="M38" s="709">
        <v>0.027346185738849</v>
      </c>
      <c r="N38" s="709">
        <v>0.02463458673674127</v>
      </c>
    </row>
    <row r="39" spans="2:14" ht="15" customHeight="1">
      <c r="B39" s="318">
        <v>1997</v>
      </c>
      <c r="C39" s="709">
        <v>0.039087376124423</v>
      </c>
      <c r="D39" s="709">
        <v>0.041872491708614</v>
      </c>
      <c r="E39" s="709">
        <v>0.044360354128476</v>
      </c>
      <c r="F39" s="709">
        <v>0.044689326322255</v>
      </c>
      <c r="G39" s="709">
        <v>0.042090854907744</v>
      </c>
      <c r="H39" s="709">
        <v>0.042754680688496</v>
      </c>
      <c r="I39" s="709">
        <v>0.039338104677501</v>
      </c>
      <c r="J39" s="709">
        <v>0.043750358095517</v>
      </c>
      <c r="K39" s="709"/>
      <c r="L39" s="709">
        <v>0.041460989026069</v>
      </c>
      <c r="M39" s="709">
        <v>0.047128188639636</v>
      </c>
      <c r="N39" s="709">
        <v>0.03927836851070363</v>
      </c>
    </row>
    <row r="40" spans="2:14" ht="15" customHeight="1">
      <c r="B40" s="318">
        <v>1998</v>
      </c>
      <c r="C40" s="709">
        <v>0.067557437644296</v>
      </c>
      <c r="D40" s="709">
        <v>0.073214945521373</v>
      </c>
      <c r="E40" s="709">
        <v>0.077343247729886</v>
      </c>
      <c r="F40" s="709">
        <v>0.078783499671655</v>
      </c>
      <c r="G40" s="709">
        <v>0.073596758236017</v>
      </c>
      <c r="H40" s="709">
        <v>0.073423966768882</v>
      </c>
      <c r="I40" s="709">
        <v>0.065908135266324</v>
      </c>
      <c r="J40" s="709">
        <v>0.075592207583515</v>
      </c>
      <c r="K40" s="709"/>
      <c r="L40" s="709">
        <v>0.070767920263736</v>
      </c>
      <c r="M40" s="709">
        <v>0.082909606123028</v>
      </c>
      <c r="N40" s="709">
        <v>0.06594305329449325</v>
      </c>
    </row>
    <row r="41" spans="2:14" ht="15" customHeight="1">
      <c r="B41" s="318">
        <v>1999</v>
      </c>
      <c r="C41" s="709">
        <v>0.101539219424347</v>
      </c>
      <c r="D41" s="709">
        <v>0.110621614733539</v>
      </c>
      <c r="E41" s="709">
        <v>0.117208721878924</v>
      </c>
      <c r="F41" s="709">
        <v>0.119480356199328</v>
      </c>
      <c r="G41" s="709">
        <v>0.111198501579781</v>
      </c>
      <c r="H41" s="709">
        <v>0.110854459428461</v>
      </c>
      <c r="I41" s="709">
        <v>0.098911356532534</v>
      </c>
      <c r="J41" s="709">
        <v>0.114298876343426</v>
      </c>
      <c r="K41" s="709"/>
      <c r="L41" s="709">
        <v>0.106684463280972</v>
      </c>
      <c r="M41" s="709">
        <v>0.125925242943069</v>
      </c>
      <c r="N41" s="709">
        <v>0.09566579331797115</v>
      </c>
    </row>
    <row r="42" spans="2:14" ht="15" customHeight="1">
      <c r="B42" s="318">
        <v>2000</v>
      </c>
      <c r="C42" s="709">
        <v>0.145092235281767</v>
      </c>
      <c r="D42" s="709">
        <v>0.158799599594529</v>
      </c>
      <c r="E42" s="709">
        <v>0.168697070510111</v>
      </c>
      <c r="F42" s="709">
        <v>0.172079131057006</v>
      </c>
      <c r="G42" s="709">
        <v>0.159627732508836</v>
      </c>
      <c r="H42" s="709">
        <v>0.1590294514723</v>
      </c>
      <c r="I42" s="709">
        <v>0.141150901204494</v>
      </c>
      <c r="J42" s="709">
        <v>0.164186029524889</v>
      </c>
      <c r="K42" s="709"/>
      <c r="L42" s="709">
        <v>0.152846315208137</v>
      </c>
      <c r="M42" s="709">
        <v>0.181598436838699</v>
      </c>
      <c r="N42" s="709">
        <v>0.13660361434453433</v>
      </c>
    </row>
    <row r="43" spans="2:14" ht="15" customHeight="1">
      <c r="B43" s="318">
        <v>2001</v>
      </c>
      <c r="C43" s="709">
        <v>0.235627219092826</v>
      </c>
      <c r="D43" s="709">
        <v>0.266213322287017</v>
      </c>
      <c r="E43" s="709">
        <v>0.287859543180989</v>
      </c>
      <c r="F43" s="709">
        <v>0.294919418170601</v>
      </c>
      <c r="G43" s="709">
        <v>0.267601613031929</v>
      </c>
      <c r="H43" s="709">
        <v>0.265407557372145</v>
      </c>
      <c r="I43" s="709">
        <v>0.227112192127463</v>
      </c>
      <c r="J43" s="709">
        <v>0.276472902699492</v>
      </c>
      <c r="K43" s="709"/>
      <c r="L43" s="709">
        <v>0.252798830983853</v>
      </c>
      <c r="M43" s="709">
        <v>0.313954423083455</v>
      </c>
      <c r="N43" s="709">
        <v>0.2637805987909723</v>
      </c>
    </row>
    <row r="44" spans="2:14" ht="15" customHeight="1">
      <c r="B44" s="318">
        <v>2002</v>
      </c>
      <c r="C44" s="709">
        <v>0.328473316724181</v>
      </c>
      <c r="D44" s="709">
        <v>0.362419337181472</v>
      </c>
      <c r="E44" s="709">
        <v>0.38651739290978</v>
      </c>
      <c r="F44" s="709">
        <v>0.394621255635726</v>
      </c>
      <c r="G44" s="709">
        <v>0.364309338054696</v>
      </c>
      <c r="H44" s="709">
        <v>0.362560359793252</v>
      </c>
      <c r="I44" s="709">
        <v>0.318721752051395</v>
      </c>
      <c r="J44" s="709">
        <v>0.375097001657142</v>
      </c>
      <c r="K44" s="709"/>
      <c r="L44" s="709">
        <v>0.347694527027456</v>
      </c>
      <c r="M44" s="709">
        <v>0.41716247353114</v>
      </c>
      <c r="N44" s="709">
        <v>0.32660028877855546</v>
      </c>
    </row>
    <row r="45" spans="2:14" ht="15" customHeight="1">
      <c r="B45" s="318">
        <v>2003</v>
      </c>
      <c r="C45" s="709">
        <v>0.396988561882115</v>
      </c>
      <c r="D45" s="709">
        <v>0.424286945018961</v>
      </c>
      <c r="E45" s="709">
        <v>0.444132335834381</v>
      </c>
      <c r="F45" s="709">
        <v>0.451308726637025</v>
      </c>
      <c r="G45" s="709">
        <v>0.426499582740833</v>
      </c>
      <c r="H45" s="709">
        <v>0.426413994907807</v>
      </c>
      <c r="I45" s="709">
        <v>0.388652400360628</v>
      </c>
      <c r="J45" s="709">
        <v>0.437098984423265</v>
      </c>
      <c r="K45" s="709"/>
      <c r="L45" s="709">
        <v>0.412693029891004</v>
      </c>
      <c r="M45" s="709">
        <v>0.472573144264128</v>
      </c>
      <c r="N45" s="709">
        <v>0.40153424970198853</v>
      </c>
    </row>
    <row r="46" spans="2:14" ht="15" customHeight="1">
      <c r="B46" s="318">
        <v>2004</v>
      </c>
      <c r="C46" s="709">
        <v>0.453452558146591</v>
      </c>
      <c r="D46" s="709">
        <v>0.480907898950851</v>
      </c>
      <c r="E46" s="709">
        <v>0.501173092059718</v>
      </c>
      <c r="F46" s="709">
        <v>0.508705018269107</v>
      </c>
      <c r="G46" s="709">
        <v>0.483415812452448</v>
      </c>
      <c r="H46" s="709">
        <v>0.483853715918046</v>
      </c>
      <c r="I46" s="709">
        <v>0.444905824032843</v>
      </c>
      <c r="J46" s="709">
        <v>0.494881384119744</v>
      </c>
      <c r="K46" s="709"/>
      <c r="L46" s="709">
        <v>0.469319881950884</v>
      </c>
      <c r="M46" s="709">
        <v>0.531488156064794</v>
      </c>
      <c r="N46" s="709">
        <v>0.45787175111560763</v>
      </c>
    </row>
    <row r="47" spans="2:14" ht="15" customHeight="1">
      <c r="B47" s="318">
        <v>2005</v>
      </c>
      <c r="C47" s="709">
        <v>0.483949414960219</v>
      </c>
      <c r="D47" s="709">
        <v>0.494613569053603</v>
      </c>
      <c r="E47" s="709">
        <v>0.504357413321656</v>
      </c>
      <c r="F47" s="709">
        <v>0.509120770641859</v>
      </c>
      <c r="G47" s="709">
        <v>0.497192957020839</v>
      </c>
      <c r="H47" s="709">
        <v>0.50032217707437</v>
      </c>
      <c r="I47" s="709">
        <v>0.479754278229743</v>
      </c>
      <c r="J47" s="709">
        <v>0.506245401827958</v>
      </c>
      <c r="K47" s="709"/>
      <c r="L47" s="709">
        <v>0.490490410135251</v>
      </c>
      <c r="M47" s="709">
        <v>0.526037403194204</v>
      </c>
      <c r="N47" s="709">
        <v>0.4471969711653711</v>
      </c>
    </row>
    <row r="48" spans="2:14" ht="15" customHeight="1">
      <c r="B48" s="318">
        <v>2006</v>
      </c>
      <c r="C48" s="709">
        <v>0.564613347821865</v>
      </c>
      <c r="D48" s="709">
        <v>0.565584102119723</v>
      </c>
      <c r="E48" s="709">
        <v>0.570042139843125</v>
      </c>
      <c r="F48" s="709">
        <v>0.573739089152503</v>
      </c>
      <c r="G48" s="709">
        <v>0.568533598289549</v>
      </c>
      <c r="H48" s="709">
        <v>0.573769431087662</v>
      </c>
      <c r="I48" s="709">
        <v>0.562897907534406</v>
      </c>
      <c r="J48" s="709">
        <v>0.577207714667589</v>
      </c>
      <c r="K48" s="709"/>
      <c r="L48" s="709">
        <v>0.565744436339247</v>
      </c>
      <c r="M48" s="709">
        <v>0.589317188991314</v>
      </c>
      <c r="N48" s="709">
        <v>0.4995485966537279</v>
      </c>
    </row>
    <row r="49" spans="2:14" ht="15" customHeight="1">
      <c r="B49" s="318">
        <v>2007</v>
      </c>
      <c r="C49" s="709">
        <v>0.598363469901986</v>
      </c>
      <c r="D49" s="709">
        <v>0.579347710959154</v>
      </c>
      <c r="E49" s="709">
        <v>0.572369930005013</v>
      </c>
      <c r="F49" s="709">
        <v>0.573177182113878</v>
      </c>
      <c r="G49" s="709">
        <v>0.582368983742578</v>
      </c>
      <c r="H49" s="709">
        <v>0.590637179101522</v>
      </c>
      <c r="I49" s="709">
        <v>0.6022452997428</v>
      </c>
      <c r="J49" s="709">
        <v>0.588331831370126</v>
      </c>
      <c r="K49" s="709"/>
      <c r="L49" s="709">
        <v>0.588104899664103</v>
      </c>
      <c r="M49" s="709">
        <v>0.582772696152223</v>
      </c>
      <c r="N49" s="709">
        <v>0.5422435588961947</v>
      </c>
    </row>
    <row r="50" spans="2:14" ht="15" customHeight="1">
      <c r="B50" s="318">
        <v>2008</v>
      </c>
      <c r="C50" s="709">
        <v>0.684380407305015</v>
      </c>
      <c r="D50" s="709">
        <v>0.656172911762149</v>
      </c>
      <c r="E50" s="709">
        <v>0.644623907750049</v>
      </c>
      <c r="F50" s="709">
        <v>0.644620297815504</v>
      </c>
      <c r="G50" s="709">
        <v>0.659594824582422</v>
      </c>
      <c r="H50" s="709">
        <v>0.669900006594394</v>
      </c>
      <c r="I50" s="709">
        <v>0.690738377970718</v>
      </c>
      <c r="J50" s="709">
        <v>0.665411483798241</v>
      </c>
      <c r="K50" s="709"/>
      <c r="L50" s="709">
        <v>0.668900975477862</v>
      </c>
      <c r="M50" s="709">
        <v>0.653555740860769</v>
      </c>
      <c r="N50" s="709">
        <v>0.6206051912162298</v>
      </c>
    </row>
    <row r="51" spans="2:14" ht="15" customHeight="1">
      <c r="B51" s="318">
        <v>2009</v>
      </c>
      <c r="C51" s="709">
        <v>0.650679137857175</v>
      </c>
      <c r="D51" s="709">
        <v>0.656342830691746</v>
      </c>
      <c r="E51" s="709">
        <v>0.663025378596296</v>
      </c>
      <c r="F51" s="709">
        <v>0.667580275729515</v>
      </c>
      <c r="G51" s="709">
        <v>0.65976562963175</v>
      </c>
      <c r="H51" s="709">
        <v>0.665336097671184</v>
      </c>
      <c r="I51" s="709">
        <v>0.646954526287977</v>
      </c>
      <c r="J51" s="709">
        <v>0.670289435817317</v>
      </c>
      <c r="K51" s="709"/>
      <c r="L51" s="709">
        <v>0.654883237531153</v>
      </c>
      <c r="M51" s="709">
        <v>0.686077579021337</v>
      </c>
      <c r="N51" s="709">
        <v>0.6058361824520998</v>
      </c>
    </row>
    <row r="52" spans="2:14" ht="15" customHeight="1">
      <c r="B52" s="318">
        <v>2010</v>
      </c>
      <c r="C52" s="709">
        <v>0.682631017352882</v>
      </c>
      <c r="D52" s="709">
        <v>0.66408816691817</v>
      </c>
      <c r="E52" s="709">
        <v>0.656715887211486</v>
      </c>
      <c r="F52" s="709">
        <v>0.65766974315836</v>
      </c>
      <c r="G52" s="709">
        <v>0.667551357445292</v>
      </c>
      <c r="H52" s="709">
        <v>0.676733297219307</v>
      </c>
      <c r="I52" s="709">
        <v>0.685619059591805</v>
      </c>
      <c r="J52" s="709">
        <v>0.674627218837683</v>
      </c>
      <c r="K52" s="709"/>
      <c r="L52" s="709">
        <v>0.673081440189548</v>
      </c>
      <c r="M52" s="709">
        <v>0.668579900801875</v>
      </c>
      <c r="N52" s="709">
        <v>0.614337643779449</v>
      </c>
    </row>
    <row r="53" spans="2:14" ht="15" customHeight="1">
      <c r="B53" s="318">
        <v>2011</v>
      </c>
      <c r="C53" s="709">
        <v>0.785584206562002</v>
      </c>
      <c r="D53" s="709">
        <v>0.774565901890369</v>
      </c>
      <c r="E53" s="709">
        <v>0.771799493189803</v>
      </c>
      <c r="F53" s="709">
        <v>0.774380702640196</v>
      </c>
      <c r="G53" s="709">
        <v>0.778605228937118</v>
      </c>
      <c r="H53" s="709">
        <v>0.787812151768631</v>
      </c>
      <c r="I53" s="709">
        <v>0.785978392909238</v>
      </c>
      <c r="J53" s="709">
        <v>0.788356079703323</v>
      </c>
      <c r="K53" s="709"/>
      <c r="L53" s="709">
        <v>0.780572046236024</v>
      </c>
      <c r="M53" s="709">
        <v>0.790195835876258</v>
      </c>
      <c r="N53" s="709">
        <v>0.7780995588157997</v>
      </c>
    </row>
    <row r="54" spans="2:14" ht="15" customHeight="1">
      <c r="B54" s="318">
        <v>2012</v>
      </c>
      <c r="C54" s="709">
        <v>0.820032686904569</v>
      </c>
      <c r="D54" s="709">
        <v>0.794244115733465</v>
      </c>
      <c r="E54" s="709">
        <v>0.783272523401334</v>
      </c>
      <c r="F54" s="709">
        <v>0.783851576275249</v>
      </c>
      <c r="G54" s="709">
        <v>0.798386063798276</v>
      </c>
      <c r="H54" s="709">
        <v>0.80990281235062</v>
      </c>
      <c r="I54" s="709">
        <v>0.824586333526386</v>
      </c>
      <c r="J54" s="709">
        <v>0.806307286793037</v>
      </c>
      <c r="K54" s="709"/>
      <c r="L54" s="709">
        <v>0.806573373486468</v>
      </c>
      <c r="M54" s="709">
        <v>0.795695731438072</v>
      </c>
      <c r="N54" s="709">
        <v>0.7623544850344965</v>
      </c>
    </row>
    <row r="55" spans="2:14" ht="15" customHeight="1">
      <c r="B55" s="318">
        <v>2013</v>
      </c>
      <c r="C55" s="709">
        <v>0.86831512409225</v>
      </c>
      <c r="D55" s="709">
        <v>0.853205641595284</v>
      </c>
      <c r="E55" s="709">
        <v>0.848293270979701</v>
      </c>
      <c r="F55" s="709">
        <v>0.850640089657862</v>
      </c>
      <c r="G55" s="709">
        <v>0.857655071419297</v>
      </c>
      <c r="H55" s="709">
        <v>0.868249925939025</v>
      </c>
      <c r="I55" s="709">
        <v>0.869518751493972</v>
      </c>
      <c r="J55" s="709">
        <v>0.867933297934589</v>
      </c>
      <c r="K55" s="709"/>
      <c r="L55" s="709">
        <v>0.861141532881972</v>
      </c>
      <c r="M55" s="709">
        <v>0.866984797998348</v>
      </c>
      <c r="N55" s="709">
        <v>0.823990966829846</v>
      </c>
    </row>
    <row r="56" spans="2:14" ht="15" customHeight="1">
      <c r="B56" s="318">
        <v>2014</v>
      </c>
      <c r="C56" s="709">
        <v>0.938965111806432</v>
      </c>
      <c r="D56" s="709">
        <v>0.938843398970893</v>
      </c>
      <c r="E56" s="709">
        <v>0.93881549260074</v>
      </c>
      <c r="F56" s="709">
        <v>0.938822170513897</v>
      </c>
      <c r="G56" s="709">
        <v>0.938885407635048</v>
      </c>
      <c r="H56" s="709">
        <v>0.938967136150235</v>
      </c>
      <c r="I56" s="709">
        <v>0.938967136150235</v>
      </c>
      <c r="J56" s="709">
        <v>0.938967136150235</v>
      </c>
      <c r="K56" s="709"/>
      <c r="L56" s="709">
        <v>0.938967136150235</v>
      </c>
      <c r="M56" s="709">
        <v>0.938967136150235</v>
      </c>
      <c r="N56" s="709">
        <v>0.9389671361502347</v>
      </c>
    </row>
    <row r="57" spans="2:14" ht="15" customHeight="1">
      <c r="B57" s="318">
        <v>2015</v>
      </c>
      <c r="C57" s="709">
        <v>1</v>
      </c>
      <c r="D57" s="709">
        <v>1</v>
      </c>
      <c r="E57" s="709">
        <v>1</v>
      </c>
      <c r="F57" s="709">
        <v>1</v>
      </c>
      <c r="G57" s="709">
        <v>1</v>
      </c>
      <c r="H57" s="709">
        <v>1</v>
      </c>
      <c r="I57" s="709">
        <v>1</v>
      </c>
      <c r="J57" s="709">
        <v>1</v>
      </c>
      <c r="K57" s="709"/>
      <c r="L57" s="709">
        <v>1</v>
      </c>
      <c r="M57" s="709">
        <v>1</v>
      </c>
      <c r="N57" s="709">
        <v>1</v>
      </c>
    </row>
    <row r="58" spans="2:14" ht="15" customHeight="1">
      <c r="B58" s="318">
        <v>2016</v>
      </c>
      <c r="C58" s="709">
        <v>1.05297519150809</v>
      </c>
      <c r="D58" s="709">
        <v>1.05309768128645</v>
      </c>
      <c r="E58" s="709">
        <v>1.05334912159344</v>
      </c>
      <c r="F58" s="709">
        <v>1.05292313946744</v>
      </c>
      <c r="G58" s="709">
        <v>1.05294496189697</v>
      </c>
      <c r="H58" s="709">
        <v>1.053</v>
      </c>
      <c r="I58" s="709">
        <v>1.053</v>
      </c>
      <c r="J58" s="709">
        <v>1.053</v>
      </c>
      <c r="K58" s="709"/>
      <c r="L58" s="709">
        <v>1.053</v>
      </c>
      <c r="M58" s="709">
        <v>1.053</v>
      </c>
      <c r="N58" s="709">
        <v>1.053</v>
      </c>
    </row>
    <row r="59" spans="2:14" ht="15" customHeight="1">
      <c r="B59" s="318">
        <v>2017</v>
      </c>
      <c r="C59" s="709">
        <v>1.10143559298219</v>
      </c>
      <c r="D59" s="709">
        <v>1.09992038621719</v>
      </c>
      <c r="E59" s="709">
        <v>1.09870300368727</v>
      </c>
      <c r="F59" s="709">
        <v>1.10056866819283</v>
      </c>
      <c r="G59" s="709">
        <v>1.10102946312485</v>
      </c>
      <c r="H59" s="709">
        <v>1.101438</v>
      </c>
      <c r="I59" s="709">
        <v>1.101438</v>
      </c>
      <c r="J59" s="709">
        <v>1.101438</v>
      </c>
      <c r="K59" s="709"/>
      <c r="L59" s="709">
        <v>1.101438</v>
      </c>
      <c r="M59" s="709">
        <v>1.101438</v>
      </c>
      <c r="N59" s="709">
        <v>1.101438</v>
      </c>
    </row>
    <row r="60" spans="2:14" ht="12.75">
      <c r="B60" s="390" t="s">
        <v>399</v>
      </c>
      <c r="C60" s="319"/>
      <c r="D60" s="319"/>
      <c r="E60" s="319"/>
      <c r="F60" s="319"/>
      <c r="G60" s="319"/>
      <c r="H60" s="319"/>
      <c r="I60" s="319"/>
      <c r="J60" s="319"/>
      <c r="K60" s="319"/>
      <c r="L60" s="319"/>
      <c r="M60" s="319"/>
      <c r="N60" s="319"/>
    </row>
    <row r="61" spans="2:14" ht="20.25" customHeight="1">
      <c r="B61" s="320" t="s">
        <v>654</v>
      </c>
      <c r="C61" s="319"/>
      <c r="D61" s="319"/>
      <c r="E61" s="319"/>
      <c r="F61" s="319"/>
      <c r="G61" s="319"/>
      <c r="H61" s="319"/>
      <c r="I61" s="319"/>
      <c r="J61" s="319"/>
      <c r="K61" s="319"/>
      <c r="L61" s="319"/>
      <c r="M61" s="319"/>
      <c r="N61" s="319"/>
    </row>
    <row r="62" spans="2:14" ht="21" customHeight="1">
      <c r="B62" s="320" t="s">
        <v>400</v>
      </c>
      <c r="C62" s="319"/>
      <c r="D62" s="319"/>
      <c r="E62" s="319"/>
      <c r="F62" s="319"/>
      <c r="G62" s="319"/>
      <c r="H62" s="319"/>
      <c r="I62" s="319"/>
      <c r="J62" s="319"/>
      <c r="K62" s="319"/>
      <c r="L62" s="319"/>
      <c r="M62" s="319"/>
      <c r="N62" s="319"/>
    </row>
    <row r="63" spans="2:14" ht="21" customHeight="1">
      <c r="B63" s="321" t="s">
        <v>655</v>
      </c>
      <c r="C63" s="319"/>
      <c r="D63" s="319"/>
      <c r="E63" s="319"/>
      <c r="F63" s="319"/>
      <c r="G63" s="319"/>
      <c r="H63" s="319"/>
      <c r="I63" s="319"/>
      <c r="J63" s="319"/>
      <c r="K63" s="319"/>
      <c r="L63" s="319"/>
      <c r="M63" s="319"/>
      <c r="N63" s="319"/>
    </row>
    <row r="64" spans="2:14" ht="22.5" customHeight="1">
      <c r="B64" s="320" t="s">
        <v>656</v>
      </c>
      <c r="C64" s="319"/>
      <c r="D64" s="319"/>
      <c r="E64" s="319"/>
      <c r="F64" s="319"/>
      <c r="G64" s="319"/>
      <c r="H64" s="319"/>
      <c r="I64" s="319"/>
      <c r="J64" s="319"/>
      <c r="K64" s="319"/>
      <c r="L64" s="319"/>
      <c r="M64" s="319"/>
      <c r="N64" s="319"/>
    </row>
    <row r="65" ht="15">
      <c r="B65" s="320" t="s">
        <v>156</v>
      </c>
    </row>
    <row r="71" ht="41.25" customHeight="1"/>
  </sheetData>
  <sheetProtection/>
  <mergeCells count="4">
    <mergeCell ref="C3:M3"/>
    <mergeCell ref="N3:N4"/>
    <mergeCell ref="B2:N2"/>
    <mergeCell ref="B3:B4"/>
  </mergeCells>
  <printOptions/>
  <pageMargins left="0.31496062992125984" right="0.31496062992125984" top="0.35433070866141736" bottom="0.35433070866141736" header="0.31496062992125984" footer="0.31496062992125984"/>
  <pageSetup horizontalDpi="600" verticalDpi="600" orientation="landscape" paperSize="9" scale="60"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K31" sqref="K3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237"/>
  <sheetViews>
    <sheetView zoomScalePageLayoutView="0" workbookViewId="0" topLeftCell="A1">
      <selection activeCell="A4" sqref="A4:D4"/>
    </sheetView>
  </sheetViews>
  <sheetFormatPr defaultColWidth="9.140625" defaultRowHeight="12.75"/>
  <cols>
    <col min="1" max="1" width="5.28125" style="64" customWidth="1"/>
    <col min="2" max="2" width="42.421875" style="64" customWidth="1"/>
    <col min="3" max="3" width="37.140625" style="64" customWidth="1"/>
    <col min="4" max="4" width="66.140625" style="64" customWidth="1"/>
    <col min="5" max="5" width="11.28125" style="64" hidden="1" customWidth="1"/>
    <col min="6" max="7" width="9.140625" style="64" customWidth="1"/>
    <col min="8" max="16384" width="9.140625" style="64" customWidth="1"/>
  </cols>
  <sheetData>
    <row r="1" spans="1:4" s="63" customFormat="1" ht="18.75" customHeight="1">
      <c r="A1" s="1016" t="s">
        <v>659</v>
      </c>
      <c r="B1" s="1016"/>
      <c r="C1" s="1016"/>
      <c r="D1" s="1016"/>
    </row>
    <row r="2" ht="12.75" customHeight="1" thickBot="1"/>
    <row r="3" spans="1:4" s="80" customFormat="1" ht="16.5" customHeight="1" thickBot="1">
      <c r="A3" s="586" t="s">
        <v>521</v>
      </c>
      <c r="B3" s="1017" t="s">
        <v>522</v>
      </c>
      <c r="C3" s="1018"/>
      <c r="D3" s="586" t="s">
        <v>523</v>
      </c>
    </row>
    <row r="4" spans="1:4" s="81" customFormat="1" ht="16.5" customHeight="1" thickBot="1">
      <c r="A4" s="1013" t="s">
        <v>524</v>
      </c>
      <c r="B4" s="1014"/>
      <c r="C4" s="1014"/>
      <c r="D4" s="1015"/>
    </row>
    <row r="5" spans="1:4" s="56" customFormat="1" ht="29.25" customHeight="1" thickBot="1">
      <c r="A5" s="83">
        <v>1</v>
      </c>
      <c r="B5" s="1011" t="s">
        <v>525</v>
      </c>
      <c r="C5" s="1012"/>
      <c r="D5" s="590" t="s">
        <v>638</v>
      </c>
    </row>
    <row r="6" spans="1:4" ht="15" customHeight="1" thickBot="1">
      <c r="A6" s="1008">
        <v>2</v>
      </c>
      <c r="B6" s="1008" t="s">
        <v>526</v>
      </c>
      <c r="C6" s="591" t="s">
        <v>527</v>
      </c>
      <c r="D6" s="591" t="s">
        <v>528</v>
      </c>
    </row>
    <row r="7" spans="1:4" ht="15" customHeight="1">
      <c r="A7" s="1009"/>
      <c r="B7" s="1009"/>
      <c r="C7" s="40" t="s">
        <v>529</v>
      </c>
      <c r="D7" s="40"/>
    </row>
    <row r="8" spans="1:4" ht="15" customHeight="1">
      <c r="A8" s="1009"/>
      <c r="B8" s="1009"/>
      <c r="C8" s="43" t="s">
        <v>530</v>
      </c>
      <c r="D8" s="43"/>
    </row>
    <row r="9" spans="1:4" ht="15" customHeight="1">
      <c r="A9" s="1009"/>
      <c r="B9" s="1009"/>
      <c r="C9" s="43" t="s">
        <v>531</v>
      </c>
      <c r="D9" s="43"/>
    </row>
    <row r="10" spans="1:4" ht="15" customHeight="1">
      <c r="A10" s="1009"/>
      <c r="B10" s="1009"/>
      <c r="C10" s="43" t="s">
        <v>532</v>
      </c>
      <c r="D10" s="43"/>
    </row>
    <row r="11" spans="1:4" ht="15" customHeight="1">
      <c r="A11" s="1009"/>
      <c r="B11" s="1009"/>
      <c r="C11" s="43" t="s">
        <v>533</v>
      </c>
      <c r="D11" s="43"/>
    </row>
    <row r="12" spans="1:4" ht="15" customHeight="1" thickBot="1">
      <c r="A12" s="1010"/>
      <c r="B12" s="1010"/>
      <c r="C12" s="45" t="s">
        <v>534</v>
      </c>
      <c r="D12" s="45"/>
    </row>
    <row r="13" spans="1:4" s="56" customFormat="1" ht="15" customHeight="1" thickBot="1">
      <c r="A13" s="83">
        <v>3</v>
      </c>
      <c r="B13" s="1011" t="s">
        <v>535</v>
      </c>
      <c r="C13" s="1012"/>
      <c r="D13" s="82"/>
    </row>
    <row r="14" spans="1:4" s="56" customFormat="1" ht="15" customHeight="1" thickBot="1">
      <c r="A14" s="83">
        <v>4</v>
      </c>
      <c r="B14" s="1011" t="s">
        <v>537</v>
      </c>
      <c r="C14" s="1012"/>
      <c r="D14" s="82" t="s">
        <v>25</v>
      </c>
    </row>
    <row r="15" spans="1:4" ht="15" customHeight="1" thickBot="1">
      <c r="A15" s="1008">
        <v>5</v>
      </c>
      <c r="B15" s="1008" t="s">
        <v>538</v>
      </c>
      <c r="C15" s="591" t="s">
        <v>527</v>
      </c>
      <c r="D15" s="591" t="s">
        <v>527</v>
      </c>
    </row>
    <row r="16" spans="1:4" ht="15" customHeight="1">
      <c r="A16" s="1009"/>
      <c r="B16" s="1009"/>
      <c r="C16" s="40" t="s">
        <v>539</v>
      </c>
      <c r="D16" s="40"/>
    </row>
    <row r="17" spans="1:4" ht="15" customHeight="1" thickBot="1">
      <c r="A17" s="1010"/>
      <c r="B17" s="1010"/>
      <c r="C17" s="45" t="s">
        <v>8</v>
      </c>
      <c r="D17" s="45"/>
    </row>
    <row r="18" spans="1:4" s="56" customFormat="1" ht="15" customHeight="1" thickBot="1">
      <c r="A18" s="83">
        <v>6</v>
      </c>
      <c r="B18" s="1011" t="s">
        <v>540</v>
      </c>
      <c r="C18" s="1012"/>
      <c r="D18" s="82"/>
    </row>
    <row r="19" spans="1:4" ht="15" customHeight="1">
      <c r="A19" s="1008">
        <v>7</v>
      </c>
      <c r="B19" s="1008" t="s">
        <v>541</v>
      </c>
      <c r="C19" s="592" t="s">
        <v>527</v>
      </c>
      <c r="D19" s="592" t="s">
        <v>528</v>
      </c>
    </row>
    <row r="20" spans="1:4" ht="15" customHeight="1" thickBot="1">
      <c r="A20" s="1009"/>
      <c r="B20" s="1009"/>
      <c r="C20" s="593" t="s">
        <v>542</v>
      </c>
      <c r="D20" s="593" t="s">
        <v>542</v>
      </c>
    </row>
    <row r="21" spans="1:4" ht="15" customHeight="1">
      <c r="A21" s="1009"/>
      <c r="B21" s="1009"/>
      <c r="C21" s="34" t="s">
        <v>543</v>
      </c>
      <c r="D21" s="34"/>
    </row>
    <row r="22" spans="1:4" ht="15" customHeight="1">
      <c r="A22" s="1009"/>
      <c r="B22" s="1009"/>
      <c r="C22" s="43" t="s">
        <v>544</v>
      </c>
      <c r="D22" s="43"/>
    </row>
    <row r="23" spans="1:4" ht="15" customHeight="1">
      <c r="A23" s="1009"/>
      <c r="B23" s="1009"/>
      <c r="C23" s="43" t="s">
        <v>545</v>
      </c>
      <c r="D23" s="43"/>
    </row>
    <row r="24" spans="1:4" ht="15" customHeight="1">
      <c r="A24" s="1009"/>
      <c r="B24" s="1009"/>
      <c r="C24" s="43" t="s">
        <v>546</v>
      </c>
      <c r="D24" s="43"/>
    </row>
    <row r="25" spans="1:4" ht="15" customHeight="1" thickBot="1">
      <c r="A25" s="1010"/>
      <c r="B25" s="1010"/>
      <c r="C25" s="45" t="s">
        <v>547</v>
      </c>
      <c r="D25" s="45"/>
    </row>
    <row r="26" spans="1:4" ht="15" customHeight="1">
      <c r="A26" s="1008">
        <v>8</v>
      </c>
      <c r="B26" s="1008" t="s">
        <v>548</v>
      </c>
      <c r="C26" s="594" t="s">
        <v>527</v>
      </c>
      <c r="D26" s="594" t="s">
        <v>528</v>
      </c>
    </row>
    <row r="27" spans="1:4" ht="15" customHeight="1" thickBot="1">
      <c r="A27" s="1009"/>
      <c r="B27" s="1009"/>
      <c r="C27" s="595" t="s">
        <v>542</v>
      </c>
      <c r="D27" s="595" t="s">
        <v>542</v>
      </c>
    </row>
    <row r="28" spans="1:4" ht="15" customHeight="1">
      <c r="A28" s="1009"/>
      <c r="B28" s="1009"/>
      <c r="C28" s="34" t="s">
        <v>549</v>
      </c>
      <c r="D28" s="34"/>
    </row>
    <row r="29" spans="1:4" ht="15" customHeight="1">
      <c r="A29" s="1009"/>
      <c r="B29" s="1009"/>
      <c r="C29" s="43" t="s">
        <v>550</v>
      </c>
      <c r="D29" s="43"/>
    </row>
    <row r="30" spans="1:4" ht="15" customHeight="1">
      <c r="A30" s="1009"/>
      <c r="B30" s="1009"/>
      <c r="C30" s="43" t="s">
        <v>551</v>
      </c>
      <c r="D30" s="43"/>
    </row>
    <row r="31" spans="1:4" ht="15" customHeight="1">
      <c r="A31" s="1009"/>
      <c r="B31" s="1009"/>
      <c r="C31" s="43" t="s">
        <v>552</v>
      </c>
      <c r="D31" s="43"/>
    </row>
    <row r="32" spans="1:4" ht="15" customHeight="1">
      <c r="A32" s="1009"/>
      <c r="B32" s="1009"/>
      <c r="C32" s="43" t="s">
        <v>553</v>
      </c>
      <c r="D32" s="43"/>
    </row>
    <row r="33" spans="1:4" ht="15" customHeight="1">
      <c r="A33" s="1009"/>
      <c r="B33" s="1009"/>
      <c r="C33" s="43" t="s">
        <v>554</v>
      </c>
      <c r="D33" s="43"/>
    </row>
    <row r="34" spans="1:4" ht="15" customHeight="1">
      <c r="A34" s="1009"/>
      <c r="B34" s="1009"/>
      <c r="C34" s="43" t="s">
        <v>555</v>
      </c>
      <c r="D34" s="43"/>
    </row>
    <row r="35" spans="1:4" ht="15" customHeight="1">
      <c r="A35" s="1009"/>
      <c r="B35" s="1009"/>
      <c r="C35" s="43" t="s">
        <v>556</v>
      </c>
      <c r="D35" s="43"/>
    </row>
    <row r="36" spans="1:4" ht="15" customHeight="1">
      <c r="A36" s="1009"/>
      <c r="B36" s="1009"/>
      <c r="C36" s="43" t="s">
        <v>557</v>
      </c>
      <c r="D36" s="43"/>
    </row>
    <row r="37" spans="1:4" ht="15" customHeight="1" thickBot="1">
      <c r="A37" s="1010"/>
      <c r="B37" s="1010"/>
      <c r="C37" s="45" t="s">
        <v>558</v>
      </c>
      <c r="D37" s="45"/>
    </row>
    <row r="38" spans="1:4" ht="15" customHeight="1" thickBot="1">
      <c r="A38" s="1008">
        <v>9</v>
      </c>
      <c r="B38" s="1008" t="s">
        <v>559</v>
      </c>
      <c r="C38" s="591" t="s">
        <v>527</v>
      </c>
      <c r="D38" s="591" t="s">
        <v>528</v>
      </c>
    </row>
    <row r="39" spans="1:4" ht="15" customHeight="1">
      <c r="A39" s="1009"/>
      <c r="B39" s="1009"/>
      <c r="C39" s="34" t="s">
        <v>552</v>
      </c>
      <c r="D39" s="34"/>
    </row>
    <row r="40" spans="1:4" ht="15" customHeight="1">
      <c r="A40" s="1009"/>
      <c r="B40" s="1009"/>
      <c r="C40" s="43" t="s">
        <v>560</v>
      </c>
      <c r="D40" s="43"/>
    </row>
    <row r="41" spans="1:4" ht="15" customHeight="1">
      <c r="A41" s="1009"/>
      <c r="B41" s="1009"/>
      <c r="C41" s="43" t="s">
        <v>561</v>
      </c>
      <c r="D41" s="43"/>
    </row>
    <row r="42" spans="1:4" ht="15" customHeight="1" thickBot="1">
      <c r="A42" s="1010"/>
      <c r="B42" s="1010"/>
      <c r="C42" s="45" t="s">
        <v>562</v>
      </c>
      <c r="D42" s="45"/>
    </row>
    <row r="43" spans="1:4" s="56" customFormat="1" ht="15" customHeight="1" thickBot="1">
      <c r="A43" s="83">
        <v>10</v>
      </c>
      <c r="B43" s="1011" t="s">
        <v>563</v>
      </c>
      <c r="C43" s="1012"/>
      <c r="D43" s="82"/>
    </row>
    <row r="44" spans="1:4" s="81" customFormat="1" ht="16.5" customHeight="1" thickBot="1">
      <c r="A44" s="1013" t="s">
        <v>565</v>
      </c>
      <c r="B44" s="1014"/>
      <c r="C44" s="1014"/>
      <c r="D44" s="1015"/>
    </row>
    <row r="45" spans="1:4" s="56" customFormat="1" ht="80.25" customHeight="1" thickBot="1">
      <c r="A45" s="83">
        <v>11</v>
      </c>
      <c r="B45" s="1011" t="s">
        <v>566</v>
      </c>
      <c r="C45" s="1012"/>
      <c r="D45" s="599"/>
    </row>
    <row r="46" spans="1:4" ht="15" customHeight="1" thickBot="1">
      <c r="A46" s="1008">
        <v>12</v>
      </c>
      <c r="B46" s="1008" t="s">
        <v>567</v>
      </c>
      <c r="C46" s="596" t="s">
        <v>527</v>
      </c>
      <c r="D46" s="597" t="s">
        <v>528</v>
      </c>
    </row>
    <row r="47" spans="1:4" ht="15" customHeight="1">
      <c r="A47" s="1009"/>
      <c r="B47" s="1009"/>
      <c r="C47" s="34" t="s">
        <v>568</v>
      </c>
      <c r="D47" s="34"/>
    </row>
    <row r="48" spans="1:4" ht="15" customHeight="1">
      <c r="A48" s="1009"/>
      <c r="B48" s="1009"/>
      <c r="C48" s="43" t="s">
        <v>569</v>
      </c>
      <c r="D48" s="43"/>
    </row>
    <row r="49" spans="1:4" ht="15" customHeight="1" thickBot="1">
      <c r="A49" s="1010"/>
      <c r="B49" s="1010"/>
      <c r="C49" s="45" t="s">
        <v>570</v>
      </c>
      <c r="D49" s="45"/>
    </row>
    <row r="50" spans="1:4" ht="15" customHeight="1" thickBot="1">
      <c r="A50" s="1008">
        <v>13</v>
      </c>
      <c r="B50" s="1008" t="s">
        <v>571</v>
      </c>
      <c r="C50" s="596" t="s">
        <v>527</v>
      </c>
      <c r="D50" s="597" t="s">
        <v>528</v>
      </c>
    </row>
    <row r="51" spans="1:4" ht="15" customHeight="1">
      <c r="A51" s="1009"/>
      <c r="B51" s="1009"/>
      <c r="C51" s="34" t="s">
        <v>572</v>
      </c>
      <c r="D51" s="34"/>
    </row>
    <row r="52" spans="1:4" ht="15" customHeight="1">
      <c r="A52" s="1009"/>
      <c r="B52" s="1009"/>
      <c r="C52" s="43" t="s">
        <v>573</v>
      </c>
      <c r="D52" s="43"/>
    </row>
    <row r="53" spans="1:4" ht="15" customHeight="1">
      <c r="A53" s="1009"/>
      <c r="B53" s="1009"/>
      <c r="C53" s="43" t="s">
        <v>574</v>
      </c>
      <c r="D53" s="43"/>
    </row>
    <row r="54" spans="1:4" ht="15" customHeight="1">
      <c r="A54" s="1009"/>
      <c r="B54" s="1009"/>
      <c r="C54" s="43" t="s">
        <v>575</v>
      </c>
      <c r="D54" s="43"/>
    </row>
    <row r="55" spans="1:4" ht="15" customHeight="1">
      <c r="A55" s="1009"/>
      <c r="B55" s="1009"/>
      <c r="C55" s="43" t="s">
        <v>576</v>
      </c>
      <c r="D55" s="43"/>
    </row>
    <row r="56" spans="1:4" ht="15" customHeight="1">
      <c r="A56" s="1009"/>
      <c r="B56" s="1009"/>
      <c r="C56" s="43" t="s">
        <v>577</v>
      </c>
      <c r="D56" s="43"/>
    </row>
    <row r="57" spans="1:4" ht="15" customHeight="1" thickBot="1">
      <c r="A57" s="1010"/>
      <c r="B57" s="1010"/>
      <c r="C57" s="45" t="s">
        <v>578</v>
      </c>
      <c r="D57" s="45"/>
    </row>
    <row r="58" spans="1:4" s="56" customFormat="1" ht="15" customHeight="1" thickBot="1">
      <c r="A58" s="83">
        <v>14</v>
      </c>
      <c r="B58" s="1011" t="s">
        <v>579</v>
      </c>
      <c r="C58" s="1012"/>
      <c r="D58" s="82"/>
    </row>
    <row r="59" spans="1:4" s="56" customFormat="1" ht="15" customHeight="1" thickBot="1">
      <c r="A59" s="83">
        <v>15</v>
      </c>
      <c r="B59" s="1011" t="s">
        <v>581</v>
      </c>
      <c r="C59" s="1012"/>
      <c r="D59" s="598"/>
    </row>
    <row r="60" spans="1:4" s="56" customFormat="1" ht="15" customHeight="1" thickBot="1">
      <c r="A60" s="83">
        <v>16</v>
      </c>
      <c r="B60" s="1011" t="s">
        <v>582</v>
      </c>
      <c r="C60" s="1012"/>
      <c r="D60" s="598"/>
    </row>
    <row r="61" spans="1:4" s="81" customFormat="1" ht="16.5" customHeight="1" thickBot="1">
      <c r="A61" s="1013" t="s">
        <v>583</v>
      </c>
      <c r="B61" s="1014"/>
      <c r="C61" s="1014"/>
      <c r="D61" s="1015"/>
    </row>
    <row r="62" spans="1:4" s="56" customFormat="1" ht="15" customHeight="1" thickBot="1">
      <c r="A62" s="83">
        <v>17</v>
      </c>
      <c r="B62" s="1011" t="s">
        <v>584</v>
      </c>
      <c r="C62" s="1012"/>
      <c r="D62" s="230"/>
    </row>
    <row r="63" spans="1:4" s="56" customFormat="1" ht="15" customHeight="1" thickBot="1">
      <c r="A63" s="83">
        <v>18</v>
      </c>
      <c r="B63" s="1011" t="s">
        <v>585</v>
      </c>
      <c r="C63" s="1012"/>
      <c r="D63" s="600"/>
    </row>
    <row r="64" spans="1:4" s="56" customFormat="1" ht="15" customHeight="1" thickBot="1">
      <c r="A64" s="83">
        <v>19</v>
      </c>
      <c r="B64" s="1011" t="s">
        <v>586</v>
      </c>
      <c r="C64" s="1012"/>
      <c r="D64" s="600">
        <v>0</v>
      </c>
    </row>
    <row r="65" spans="1:4" s="56" customFormat="1" ht="15" customHeight="1" thickBot="1">
      <c r="A65" s="83">
        <v>20</v>
      </c>
      <c r="B65" s="1011" t="s">
        <v>587</v>
      </c>
      <c r="C65" s="1012"/>
      <c r="D65" s="600">
        <v>0</v>
      </c>
    </row>
    <row r="66" spans="1:4" s="56" customFormat="1" ht="15" customHeight="1" thickBot="1">
      <c r="A66" s="83">
        <v>21</v>
      </c>
      <c r="B66" s="1011" t="s">
        <v>588</v>
      </c>
      <c r="C66" s="1012"/>
      <c r="D66" s="600">
        <v>0</v>
      </c>
    </row>
    <row r="67" spans="1:4" s="56" customFormat="1" ht="15" customHeight="1" thickBot="1">
      <c r="A67" s="83">
        <v>22</v>
      </c>
      <c r="B67" s="1011" t="s">
        <v>589</v>
      </c>
      <c r="C67" s="1012"/>
      <c r="D67" s="600">
        <v>0</v>
      </c>
    </row>
    <row r="68" spans="1:4" s="56" customFormat="1" ht="15" customHeight="1" thickBot="1">
      <c r="A68" s="83">
        <v>23</v>
      </c>
      <c r="B68" s="1011" t="s">
        <v>590</v>
      </c>
      <c r="C68" s="1012"/>
      <c r="D68" s="600">
        <v>0</v>
      </c>
    </row>
    <row r="69" spans="1:4" s="56" customFormat="1" ht="15" customHeight="1" thickBot="1">
      <c r="A69" s="83">
        <v>24</v>
      </c>
      <c r="B69" s="1019" t="s">
        <v>591</v>
      </c>
      <c r="C69" s="1020"/>
      <c r="D69" s="600"/>
    </row>
    <row r="70" spans="1:4" s="56" customFormat="1" ht="15" customHeight="1" thickBot="1">
      <c r="A70" s="83">
        <v>25</v>
      </c>
      <c r="B70" s="1011" t="s">
        <v>592</v>
      </c>
      <c r="C70" s="1012"/>
      <c r="D70" s="600"/>
    </row>
    <row r="71" spans="1:4" s="56" customFormat="1" ht="15" customHeight="1" thickBot="1">
      <c r="A71" s="83">
        <v>26</v>
      </c>
      <c r="B71" s="1011" t="s">
        <v>658</v>
      </c>
      <c r="C71" s="1012"/>
      <c r="D71" s="600"/>
    </row>
    <row r="72" spans="1:4" s="80" customFormat="1" ht="16.5" customHeight="1" thickBot="1">
      <c r="A72" s="1021" t="s">
        <v>657</v>
      </c>
      <c r="B72" s="1022"/>
      <c r="C72" s="1022"/>
      <c r="D72" s="1023"/>
    </row>
    <row r="73" spans="1:4" s="56" customFormat="1" ht="28.5" customHeight="1" thickBot="1">
      <c r="A73" s="83">
        <v>27</v>
      </c>
      <c r="B73" s="1011" t="s">
        <v>593</v>
      </c>
      <c r="C73" s="1012"/>
      <c r="D73" s="85"/>
    </row>
    <row r="74" spans="1:4" s="56" customFormat="1" ht="13.5" thickBot="1">
      <c r="A74" s="83">
        <v>28</v>
      </c>
      <c r="B74" s="1011" t="s">
        <v>595</v>
      </c>
      <c r="C74" s="1012"/>
      <c r="D74" s="603"/>
    </row>
    <row r="75" spans="1:4" s="56" customFormat="1" ht="15.75" thickBot="1">
      <c r="A75" s="83">
        <v>29</v>
      </c>
      <c r="B75" s="1011" t="s">
        <v>596</v>
      </c>
      <c r="C75" s="1012"/>
      <c r="D75" s="608"/>
    </row>
    <row r="76" spans="1:4" s="56" customFormat="1" ht="15.75" thickBot="1">
      <c r="A76" s="83">
        <v>30</v>
      </c>
      <c r="B76" s="1011" t="s">
        <v>597</v>
      </c>
      <c r="C76" s="1012"/>
      <c r="D76" s="601"/>
    </row>
    <row r="77" spans="1:4" s="81" customFormat="1" ht="16.5" customHeight="1" thickBot="1">
      <c r="A77" s="1013" t="s">
        <v>598</v>
      </c>
      <c r="B77" s="1014"/>
      <c r="C77" s="1014"/>
      <c r="D77" s="1015"/>
    </row>
    <row r="78" spans="1:4" ht="15" customHeight="1" thickBot="1">
      <c r="A78" s="1008">
        <v>31</v>
      </c>
      <c r="B78" s="1008" t="s">
        <v>599</v>
      </c>
      <c r="C78" s="591" t="s">
        <v>527</v>
      </c>
      <c r="D78" s="591" t="s">
        <v>528</v>
      </c>
    </row>
    <row r="79" spans="1:4" ht="15" customHeight="1">
      <c r="A79" s="1009"/>
      <c r="B79" s="1009"/>
      <c r="C79" s="34" t="s">
        <v>600</v>
      </c>
      <c r="D79" s="34"/>
    </row>
    <row r="80" spans="1:4" ht="15" customHeight="1">
      <c r="A80" s="1009"/>
      <c r="B80" s="1009"/>
      <c r="C80" s="43" t="s">
        <v>601</v>
      </c>
      <c r="D80" s="43"/>
    </row>
    <row r="81" spans="1:4" ht="15" customHeight="1">
      <c r="A81" s="1009"/>
      <c r="B81" s="1009"/>
      <c r="C81" s="43" t="s">
        <v>602</v>
      </c>
      <c r="D81" s="43"/>
    </row>
    <row r="82" spans="1:4" ht="15" customHeight="1">
      <c r="A82" s="1009"/>
      <c r="B82" s="1009"/>
      <c r="C82" s="43" t="s">
        <v>603</v>
      </c>
      <c r="D82" s="43"/>
    </row>
    <row r="83" spans="1:4" ht="15" customHeight="1" thickBot="1">
      <c r="A83" s="1010"/>
      <c r="B83" s="1010"/>
      <c r="C83" s="45" t="s">
        <v>604</v>
      </c>
      <c r="D83" s="45"/>
    </row>
    <row r="84" spans="1:4" ht="15" customHeight="1" thickBot="1">
      <c r="A84" s="1008">
        <v>32</v>
      </c>
      <c r="B84" s="1008" t="s">
        <v>605</v>
      </c>
      <c r="C84" s="591" t="s">
        <v>527</v>
      </c>
      <c r="D84" s="591" t="s">
        <v>528</v>
      </c>
    </row>
    <row r="85" spans="1:4" ht="15" customHeight="1">
      <c r="A85" s="1009"/>
      <c r="B85" s="1009"/>
      <c r="C85" s="34" t="s">
        <v>606</v>
      </c>
      <c r="D85" s="34"/>
    </row>
    <row r="86" spans="1:4" ht="15" customHeight="1">
      <c r="A86" s="1009"/>
      <c r="B86" s="1009"/>
      <c r="C86" s="43" t="s">
        <v>607</v>
      </c>
      <c r="D86" s="43"/>
    </row>
    <row r="87" spans="1:4" ht="15" customHeight="1">
      <c r="A87" s="1009"/>
      <c r="B87" s="1009"/>
      <c r="C87" s="43" t="s">
        <v>608</v>
      </c>
      <c r="D87" s="43"/>
    </row>
    <row r="88" spans="1:4" ht="15" customHeight="1">
      <c r="A88" s="1009"/>
      <c r="B88" s="1009"/>
      <c r="C88" s="43" t="s">
        <v>609</v>
      </c>
      <c r="D88" s="43"/>
    </row>
    <row r="89" spans="1:4" ht="15" customHeight="1">
      <c r="A89" s="1009"/>
      <c r="B89" s="1009"/>
      <c r="C89" s="43" t="s">
        <v>610</v>
      </c>
      <c r="D89" s="43"/>
    </row>
    <row r="90" spans="1:4" ht="15" customHeight="1">
      <c r="A90" s="1009"/>
      <c r="B90" s="1009"/>
      <c r="C90" s="43" t="s">
        <v>611</v>
      </c>
      <c r="D90" s="43"/>
    </row>
    <row r="91" spans="1:4" ht="15" customHeight="1">
      <c r="A91" s="1009"/>
      <c r="B91" s="1009"/>
      <c r="C91" s="43" t="s">
        <v>612</v>
      </c>
      <c r="D91" s="43"/>
    </row>
    <row r="92" spans="1:4" ht="15" customHeight="1">
      <c r="A92" s="1009"/>
      <c r="B92" s="1009"/>
      <c r="C92" s="43" t="s">
        <v>613</v>
      </c>
      <c r="D92" s="43"/>
    </row>
    <row r="93" spans="1:4" ht="15" customHeight="1">
      <c r="A93" s="1009"/>
      <c r="B93" s="1009"/>
      <c r="C93" s="43" t="s">
        <v>614</v>
      </c>
      <c r="D93" s="43"/>
    </row>
    <row r="94" spans="1:4" ht="15" customHeight="1">
      <c r="A94" s="1009"/>
      <c r="B94" s="1009"/>
      <c r="C94" s="43" t="s">
        <v>615</v>
      </c>
      <c r="D94" s="43"/>
    </row>
    <row r="95" spans="1:4" ht="15" customHeight="1">
      <c r="A95" s="1009"/>
      <c r="B95" s="1009"/>
      <c r="C95" s="43" t="s">
        <v>616</v>
      </c>
      <c r="D95" s="43"/>
    </row>
    <row r="96" spans="1:4" ht="15" customHeight="1" thickBot="1">
      <c r="A96" s="1010"/>
      <c r="B96" s="1010"/>
      <c r="C96" s="45" t="s">
        <v>617</v>
      </c>
      <c r="D96" s="45"/>
    </row>
    <row r="97" spans="1:4" ht="15" customHeight="1" thickBot="1">
      <c r="A97" s="1008">
        <v>33</v>
      </c>
      <c r="B97" s="1008" t="s">
        <v>618</v>
      </c>
      <c r="C97" s="596" t="s">
        <v>527</v>
      </c>
      <c r="D97" s="596" t="s">
        <v>528</v>
      </c>
    </row>
    <row r="98" spans="1:4" ht="15" customHeight="1">
      <c r="A98" s="1009"/>
      <c r="B98" s="1009"/>
      <c r="C98" s="34" t="s">
        <v>619</v>
      </c>
      <c r="D98" s="34"/>
    </row>
    <row r="99" spans="1:4" ht="15" customHeight="1">
      <c r="A99" s="1009"/>
      <c r="B99" s="1009"/>
      <c r="C99" s="43" t="s">
        <v>620</v>
      </c>
      <c r="D99" s="43"/>
    </row>
    <row r="100" spans="1:4" ht="15" customHeight="1">
      <c r="A100" s="1009"/>
      <c r="B100" s="1009"/>
      <c r="C100" s="43" t="s">
        <v>621</v>
      </c>
      <c r="D100" s="43"/>
    </row>
    <row r="101" spans="1:4" ht="15" customHeight="1">
      <c r="A101" s="1009"/>
      <c r="B101" s="1009"/>
      <c r="C101" s="43" t="s">
        <v>622</v>
      </c>
      <c r="D101" s="43"/>
    </row>
    <row r="102" spans="1:4" ht="15" customHeight="1">
      <c r="A102" s="1009"/>
      <c r="B102" s="1009"/>
      <c r="C102" s="43" t="s">
        <v>623</v>
      </c>
      <c r="D102" s="43"/>
    </row>
    <row r="103" spans="1:4" ht="15" customHeight="1">
      <c r="A103" s="1009"/>
      <c r="B103" s="1009"/>
      <c r="C103" s="43" t="s">
        <v>624</v>
      </c>
      <c r="D103" s="43"/>
    </row>
    <row r="104" spans="1:4" ht="15" customHeight="1">
      <c r="A104" s="1009"/>
      <c r="B104" s="1009"/>
      <c r="C104" s="43" t="s">
        <v>625</v>
      </c>
      <c r="D104" s="43"/>
    </row>
    <row r="105" spans="1:4" ht="15" customHeight="1">
      <c r="A105" s="1009"/>
      <c r="B105" s="1009"/>
      <c r="C105" s="43" t="s">
        <v>626</v>
      </c>
      <c r="D105" s="43"/>
    </row>
    <row r="106" spans="1:4" ht="15" customHeight="1">
      <c r="A106" s="1009"/>
      <c r="B106" s="1009"/>
      <c r="C106" s="43" t="s">
        <v>627</v>
      </c>
      <c r="D106" s="43"/>
    </row>
    <row r="107" spans="1:4" ht="15" customHeight="1">
      <c r="A107" s="1009"/>
      <c r="B107" s="1009"/>
      <c r="C107" s="43" t="s">
        <v>628</v>
      </c>
      <c r="D107" s="43"/>
    </row>
    <row r="108" spans="1:4" ht="15" customHeight="1">
      <c r="A108" s="1009"/>
      <c r="B108" s="1009"/>
      <c r="C108" s="43" t="s">
        <v>629</v>
      </c>
      <c r="D108" s="43"/>
    </row>
    <row r="109" spans="1:4" ht="15" customHeight="1">
      <c r="A109" s="1009"/>
      <c r="B109" s="1009"/>
      <c r="C109" s="43" t="s">
        <v>630</v>
      </c>
      <c r="D109" s="43"/>
    </row>
    <row r="110" spans="1:4" ht="15" customHeight="1" thickBot="1">
      <c r="A110" s="1010"/>
      <c r="B110" s="1010"/>
      <c r="C110" s="45" t="s">
        <v>631</v>
      </c>
      <c r="D110" s="45"/>
    </row>
    <row r="111" spans="1:4" s="56" customFormat="1" ht="33" customHeight="1" thickBot="1">
      <c r="A111" s="83">
        <v>34</v>
      </c>
      <c r="B111" s="1011" t="s">
        <v>632</v>
      </c>
      <c r="C111" s="1012"/>
      <c r="D111" s="601"/>
    </row>
    <row r="112" spans="1:4" s="56" customFormat="1" ht="15" customHeight="1" thickBot="1">
      <c r="A112" s="83">
        <v>35</v>
      </c>
      <c r="B112" s="1011" t="s">
        <v>634</v>
      </c>
      <c r="C112" s="1012"/>
      <c r="D112" s="602"/>
    </row>
    <row r="113" spans="1:4" s="56" customFormat="1" ht="15" customHeight="1" thickBot="1">
      <c r="A113" s="83">
        <v>36</v>
      </c>
      <c r="B113" s="1011" t="s">
        <v>635</v>
      </c>
      <c r="C113" s="1012"/>
      <c r="D113" s="601"/>
    </row>
    <row r="114" ht="12.75" customHeight="1"/>
    <row r="115" ht="12.75" customHeight="1"/>
    <row r="116" spans="1:4" ht="34.5" customHeight="1">
      <c r="A116" s="1024" t="s">
        <v>637</v>
      </c>
      <c r="B116" s="1024"/>
      <c r="C116" s="1024"/>
      <c r="D116" s="1024"/>
    </row>
    <row r="122" ht="27.75" customHeight="1"/>
    <row r="123" spans="1:4" ht="15.75">
      <c r="A123" s="1016" t="s">
        <v>743</v>
      </c>
      <c r="B123" s="1016"/>
      <c r="C123" s="1016"/>
      <c r="D123" s="1016"/>
    </row>
    <row r="124" ht="13.5" thickBot="1"/>
    <row r="125" spans="1:4" ht="15.75" thickBot="1">
      <c r="A125" s="586" t="s">
        <v>521</v>
      </c>
      <c r="B125" s="1017" t="s">
        <v>522</v>
      </c>
      <c r="C125" s="1018"/>
      <c r="D125" s="586" t="s">
        <v>523</v>
      </c>
    </row>
    <row r="126" spans="1:4" ht="15.75" thickBot="1">
      <c r="A126" s="1013" t="s">
        <v>524</v>
      </c>
      <c r="B126" s="1014"/>
      <c r="C126" s="1014"/>
      <c r="D126" s="1015"/>
    </row>
    <row r="127" spans="1:4" ht="13.5" thickBot="1">
      <c r="A127" s="83">
        <v>1</v>
      </c>
      <c r="B127" s="1011" t="s">
        <v>525</v>
      </c>
      <c r="C127" s="1012"/>
      <c r="D127" s="590" t="s">
        <v>640</v>
      </c>
    </row>
    <row r="128" spans="1:4" ht="13.5" thickBot="1">
      <c r="A128" s="1008">
        <v>2</v>
      </c>
      <c r="B128" s="1008" t="s">
        <v>526</v>
      </c>
      <c r="C128" s="591" t="s">
        <v>527</v>
      </c>
      <c r="D128" s="591" t="s">
        <v>528</v>
      </c>
    </row>
    <row r="129" spans="1:4" ht="12.75">
      <c r="A129" s="1009"/>
      <c r="B129" s="1009"/>
      <c r="C129" s="40" t="s">
        <v>529</v>
      </c>
      <c r="D129" s="40"/>
    </row>
    <row r="130" spans="1:4" ht="12.75">
      <c r="A130" s="1009"/>
      <c r="B130" s="1009"/>
      <c r="C130" s="43" t="s">
        <v>530</v>
      </c>
      <c r="D130" s="43"/>
    </row>
    <row r="131" spans="1:4" ht="12.75">
      <c r="A131" s="1009"/>
      <c r="B131" s="1009"/>
      <c r="C131" s="43" t="s">
        <v>531</v>
      </c>
      <c r="D131" s="43"/>
    </row>
    <row r="132" spans="1:4" ht="12.75">
      <c r="A132" s="1009"/>
      <c r="B132" s="1009"/>
      <c r="C132" s="43" t="s">
        <v>532</v>
      </c>
      <c r="D132" s="43"/>
    </row>
    <row r="133" spans="1:4" ht="12.75">
      <c r="A133" s="1009"/>
      <c r="B133" s="1009"/>
      <c r="C133" s="43" t="s">
        <v>533</v>
      </c>
      <c r="D133" s="43"/>
    </row>
    <row r="134" spans="1:4" ht="13.5" thickBot="1">
      <c r="A134" s="1010"/>
      <c r="B134" s="1010"/>
      <c r="C134" s="45" t="s">
        <v>534</v>
      </c>
      <c r="D134" s="45"/>
    </row>
    <row r="135" spans="1:4" ht="13.5" thickBot="1">
      <c r="A135" s="83">
        <v>3</v>
      </c>
      <c r="B135" s="1011" t="s">
        <v>535</v>
      </c>
      <c r="C135" s="1012"/>
      <c r="D135" s="82"/>
    </row>
    <row r="136" spans="1:4" ht="13.5" thickBot="1">
      <c r="A136" s="83">
        <v>4</v>
      </c>
      <c r="B136" s="1011" t="s">
        <v>537</v>
      </c>
      <c r="C136" s="1012"/>
      <c r="D136" s="82" t="s">
        <v>25</v>
      </c>
    </row>
    <row r="137" spans="1:4" ht="13.5" thickBot="1">
      <c r="A137" s="1008">
        <v>5</v>
      </c>
      <c r="B137" s="1008" t="s">
        <v>538</v>
      </c>
      <c r="C137" s="591" t="s">
        <v>527</v>
      </c>
      <c r="D137" s="591" t="s">
        <v>527</v>
      </c>
    </row>
    <row r="138" spans="1:4" ht="12.75">
      <c r="A138" s="1009"/>
      <c r="B138" s="1009"/>
      <c r="C138" s="40" t="s">
        <v>539</v>
      </c>
      <c r="D138" s="40"/>
    </row>
    <row r="139" spans="1:4" ht="13.5" thickBot="1">
      <c r="A139" s="1010"/>
      <c r="B139" s="1010"/>
      <c r="C139" s="45" t="s">
        <v>8</v>
      </c>
      <c r="D139" s="45"/>
    </row>
    <row r="140" spans="1:4" ht="13.5" thickBot="1">
      <c r="A140" s="83">
        <v>6</v>
      </c>
      <c r="B140" s="1011" t="s">
        <v>540</v>
      </c>
      <c r="C140" s="1012"/>
      <c r="D140" s="82"/>
    </row>
    <row r="141" spans="1:4" ht="12.75">
      <c r="A141" s="1008">
        <v>7</v>
      </c>
      <c r="B141" s="1008" t="s">
        <v>541</v>
      </c>
      <c r="C141" s="592" t="s">
        <v>527</v>
      </c>
      <c r="D141" s="592" t="s">
        <v>528</v>
      </c>
    </row>
    <row r="142" spans="1:4" ht="13.5" thickBot="1">
      <c r="A142" s="1009"/>
      <c r="B142" s="1009"/>
      <c r="C142" s="593" t="s">
        <v>542</v>
      </c>
      <c r="D142" s="593" t="s">
        <v>542</v>
      </c>
    </row>
    <row r="143" spans="1:4" ht="12.75">
      <c r="A143" s="1009"/>
      <c r="B143" s="1009"/>
      <c r="C143" s="34" t="s">
        <v>543</v>
      </c>
      <c r="D143" s="34"/>
    </row>
    <row r="144" spans="1:4" ht="12.75">
      <c r="A144" s="1009"/>
      <c r="B144" s="1009"/>
      <c r="C144" s="43" t="s">
        <v>544</v>
      </c>
      <c r="D144" s="43"/>
    </row>
    <row r="145" spans="1:4" ht="12.75">
      <c r="A145" s="1009"/>
      <c r="B145" s="1009"/>
      <c r="C145" s="43" t="s">
        <v>545</v>
      </c>
      <c r="D145" s="43"/>
    </row>
    <row r="146" spans="1:4" ht="12.75">
      <c r="A146" s="1009"/>
      <c r="B146" s="1009"/>
      <c r="C146" s="43" t="s">
        <v>546</v>
      </c>
      <c r="D146" s="43"/>
    </row>
    <row r="147" spans="1:4" ht="13.5" thickBot="1">
      <c r="A147" s="1010"/>
      <c r="B147" s="1010"/>
      <c r="C147" s="45" t="s">
        <v>547</v>
      </c>
      <c r="D147" s="45"/>
    </row>
    <row r="148" spans="1:4" ht="12.75">
      <c r="A148" s="1008">
        <v>8</v>
      </c>
      <c r="B148" s="1008" t="s">
        <v>548</v>
      </c>
      <c r="C148" s="594" t="s">
        <v>527</v>
      </c>
      <c r="D148" s="594"/>
    </row>
    <row r="149" spans="1:4" ht="13.5" thickBot="1">
      <c r="A149" s="1009"/>
      <c r="B149" s="1009"/>
      <c r="C149" s="595" t="s">
        <v>542</v>
      </c>
      <c r="D149" s="595" t="s">
        <v>542</v>
      </c>
    </row>
    <row r="150" spans="1:4" ht="12.75">
      <c r="A150" s="1009"/>
      <c r="B150" s="1009"/>
      <c r="C150" s="34" t="s">
        <v>549</v>
      </c>
      <c r="D150" s="34"/>
    </row>
    <row r="151" spans="1:4" ht="12.75">
      <c r="A151" s="1009"/>
      <c r="B151" s="1009"/>
      <c r="C151" s="43" t="s">
        <v>550</v>
      </c>
      <c r="D151" s="43"/>
    </row>
    <row r="152" spans="1:4" ht="12.75">
      <c r="A152" s="1009"/>
      <c r="B152" s="1009"/>
      <c r="C152" s="43" t="s">
        <v>551</v>
      </c>
      <c r="D152" s="43"/>
    </row>
    <row r="153" spans="1:4" ht="12.75" customHeight="1">
      <c r="A153" s="1009"/>
      <c r="B153" s="1009"/>
      <c r="C153" s="43" t="s">
        <v>552</v>
      </c>
      <c r="D153" s="43"/>
    </row>
    <row r="154" spans="1:4" ht="12.75" customHeight="1">
      <c r="A154" s="1009"/>
      <c r="B154" s="1009"/>
      <c r="C154" s="43" t="s">
        <v>553</v>
      </c>
      <c r="D154" s="43"/>
    </row>
    <row r="155" spans="1:4" ht="12.75" customHeight="1">
      <c r="A155" s="1009"/>
      <c r="B155" s="1009"/>
      <c r="C155" s="43" t="s">
        <v>554</v>
      </c>
      <c r="D155" s="43"/>
    </row>
    <row r="156" spans="1:4" ht="12.75" customHeight="1">
      <c r="A156" s="1009"/>
      <c r="B156" s="1009"/>
      <c r="C156" s="43" t="s">
        <v>555</v>
      </c>
      <c r="D156" s="43"/>
    </row>
    <row r="157" spans="1:4" ht="13.5" customHeight="1">
      <c r="A157" s="1009"/>
      <c r="B157" s="1009"/>
      <c r="C157" s="43" t="s">
        <v>556</v>
      </c>
      <c r="D157" s="43"/>
    </row>
    <row r="158" spans="1:4" ht="12.75" customHeight="1">
      <c r="A158" s="1009"/>
      <c r="B158" s="1009"/>
      <c r="C158" s="43" t="s">
        <v>557</v>
      </c>
      <c r="D158" s="43"/>
    </row>
    <row r="159" spans="1:4" ht="13.5" customHeight="1" thickBot="1">
      <c r="A159" s="1010"/>
      <c r="B159" s="1010"/>
      <c r="C159" s="45" t="s">
        <v>558</v>
      </c>
      <c r="D159" s="45"/>
    </row>
    <row r="160" spans="1:4" ht="13.5" customHeight="1" thickBot="1">
      <c r="A160" s="1008">
        <v>9</v>
      </c>
      <c r="B160" s="1008" t="s">
        <v>559</v>
      </c>
      <c r="C160" s="591" t="s">
        <v>527</v>
      </c>
      <c r="D160" s="591" t="s">
        <v>528</v>
      </c>
    </row>
    <row r="161" spans="1:4" ht="12.75" customHeight="1">
      <c r="A161" s="1009"/>
      <c r="B161" s="1009"/>
      <c r="C161" s="34" t="s">
        <v>552</v>
      </c>
      <c r="D161" s="34"/>
    </row>
    <row r="162" spans="1:4" ht="13.5" customHeight="1">
      <c r="A162" s="1009"/>
      <c r="B162" s="1009"/>
      <c r="C162" s="43" t="s">
        <v>560</v>
      </c>
      <c r="D162" s="43" t="s">
        <v>560</v>
      </c>
    </row>
    <row r="163" spans="1:4" ht="12.75" customHeight="1">
      <c r="A163" s="1009"/>
      <c r="B163" s="1009"/>
      <c r="C163" s="43" t="s">
        <v>561</v>
      </c>
      <c r="D163" s="43"/>
    </row>
    <row r="164" spans="1:4" ht="13.5" customHeight="1" thickBot="1">
      <c r="A164" s="1010"/>
      <c r="B164" s="1010"/>
      <c r="C164" s="45" t="s">
        <v>562</v>
      </c>
      <c r="D164" s="45"/>
    </row>
    <row r="165" spans="1:4" ht="13.5" customHeight="1" thickBot="1">
      <c r="A165" s="83">
        <v>10</v>
      </c>
      <c r="B165" s="1011" t="s">
        <v>563</v>
      </c>
      <c r="C165" s="1012"/>
      <c r="D165" s="82" t="s">
        <v>564</v>
      </c>
    </row>
    <row r="166" spans="1:4" ht="15.75" thickBot="1">
      <c r="A166" s="1013" t="s">
        <v>565</v>
      </c>
      <c r="B166" s="1014"/>
      <c r="C166" s="1014"/>
      <c r="D166" s="1015"/>
    </row>
    <row r="167" spans="1:5" ht="97.5" customHeight="1" thickBot="1">
      <c r="A167" s="83">
        <v>11</v>
      </c>
      <c r="B167" s="1011" t="s">
        <v>566</v>
      </c>
      <c r="C167" s="1012"/>
      <c r="D167" s="610"/>
      <c r="E167" s="609"/>
    </row>
    <row r="168" spans="1:4" ht="42.75" customHeight="1" thickBot="1">
      <c r="A168" s="1008">
        <v>12</v>
      </c>
      <c r="B168" s="1008" t="s">
        <v>567</v>
      </c>
      <c r="C168" s="596" t="s">
        <v>527</v>
      </c>
      <c r="D168" s="597" t="s">
        <v>528</v>
      </c>
    </row>
    <row r="169" spans="1:4" ht="12.75">
      <c r="A169" s="1009"/>
      <c r="B169" s="1009"/>
      <c r="C169" s="34" t="s">
        <v>568</v>
      </c>
      <c r="D169" s="34"/>
    </row>
    <row r="170" spans="1:4" ht="12.75">
      <c r="A170" s="1009"/>
      <c r="B170" s="1009"/>
      <c r="C170" s="43" t="s">
        <v>569</v>
      </c>
      <c r="D170" s="43"/>
    </row>
    <row r="171" spans="1:4" ht="13.5" thickBot="1">
      <c r="A171" s="1010"/>
      <c r="B171" s="1010"/>
      <c r="C171" s="45" t="s">
        <v>570</v>
      </c>
      <c r="D171" s="45"/>
    </row>
    <row r="172" spans="1:4" ht="13.5" thickBot="1">
      <c r="A172" s="1008">
        <v>13</v>
      </c>
      <c r="B172" s="1008" t="s">
        <v>571</v>
      </c>
      <c r="C172" s="596" t="s">
        <v>527</v>
      </c>
      <c r="D172" s="597" t="s">
        <v>528</v>
      </c>
    </row>
    <row r="173" spans="1:4" ht="12.75">
      <c r="A173" s="1009"/>
      <c r="B173" s="1009"/>
      <c r="C173" s="34" t="s">
        <v>572</v>
      </c>
      <c r="D173" s="34"/>
    </row>
    <row r="174" spans="1:4" ht="12.75">
      <c r="A174" s="1009"/>
      <c r="B174" s="1009"/>
      <c r="C174" s="43" t="s">
        <v>573</v>
      </c>
      <c r="D174" s="43"/>
    </row>
    <row r="175" spans="1:4" ht="12.75">
      <c r="A175" s="1009"/>
      <c r="B175" s="1009"/>
      <c r="C175" s="43" t="s">
        <v>574</v>
      </c>
      <c r="D175" s="43"/>
    </row>
    <row r="176" spans="1:4" ht="12.75">
      <c r="A176" s="1009"/>
      <c r="B176" s="1009"/>
      <c r="C176" s="43" t="s">
        <v>575</v>
      </c>
      <c r="D176" s="43"/>
    </row>
    <row r="177" spans="1:4" ht="12.75">
      <c r="A177" s="1009"/>
      <c r="B177" s="1009"/>
      <c r="C177" s="43" t="s">
        <v>576</v>
      </c>
      <c r="D177" s="43"/>
    </row>
    <row r="178" spans="1:4" ht="12.75">
      <c r="A178" s="1009"/>
      <c r="B178" s="1009"/>
      <c r="C178" s="43" t="s">
        <v>577</v>
      </c>
      <c r="D178" s="43"/>
    </row>
    <row r="179" spans="1:4" ht="13.5" thickBot="1">
      <c r="A179" s="1010"/>
      <c r="B179" s="1010"/>
      <c r="C179" s="45" t="s">
        <v>578</v>
      </c>
      <c r="D179" s="45"/>
    </row>
    <row r="180" spans="1:4" ht="13.5" thickBot="1">
      <c r="A180" s="83">
        <v>14</v>
      </c>
      <c r="B180" s="1011" t="s">
        <v>579</v>
      </c>
      <c r="C180" s="1012"/>
      <c r="D180" s="82"/>
    </row>
    <row r="181" spans="1:4" ht="13.5" thickBot="1">
      <c r="A181" s="83">
        <v>15</v>
      </c>
      <c r="B181" s="1011" t="s">
        <v>581</v>
      </c>
      <c r="C181" s="1012"/>
      <c r="D181" s="598"/>
    </row>
    <row r="182" spans="1:4" ht="13.5" thickBot="1">
      <c r="A182" s="83">
        <v>16</v>
      </c>
      <c r="B182" s="1011" t="s">
        <v>582</v>
      </c>
      <c r="C182" s="1012"/>
      <c r="D182" s="598"/>
    </row>
    <row r="183" spans="1:4" ht="15.75" thickBot="1">
      <c r="A183" s="1013" t="s">
        <v>583</v>
      </c>
      <c r="B183" s="1014"/>
      <c r="C183" s="1014"/>
      <c r="D183" s="1015"/>
    </row>
    <row r="184" spans="1:4" ht="13.5" thickBot="1">
      <c r="A184" s="83">
        <v>17</v>
      </c>
      <c r="B184" s="1011" t="s">
        <v>584</v>
      </c>
      <c r="C184" s="1012"/>
      <c r="D184" s="230"/>
    </row>
    <row r="185" spans="1:4" ht="16.5" thickBot="1">
      <c r="A185" s="83">
        <v>18</v>
      </c>
      <c r="B185" s="1011" t="s">
        <v>585</v>
      </c>
      <c r="C185" s="1012"/>
      <c r="D185" s="600"/>
    </row>
    <row r="186" spans="1:4" ht="16.5" thickBot="1">
      <c r="A186" s="83">
        <v>19</v>
      </c>
      <c r="B186" s="1011" t="s">
        <v>586</v>
      </c>
      <c r="C186" s="1012"/>
      <c r="D186" s="600">
        <v>0</v>
      </c>
    </row>
    <row r="187" spans="1:4" ht="16.5" thickBot="1">
      <c r="A187" s="83">
        <v>20</v>
      </c>
      <c r="B187" s="1011" t="s">
        <v>587</v>
      </c>
      <c r="C187" s="1012"/>
      <c r="D187" s="600">
        <v>0</v>
      </c>
    </row>
    <row r="188" spans="1:4" ht="16.5" thickBot="1">
      <c r="A188" s="83">
        <v>21</v>
      </c>
      <c r="B188" s="1011" t="s">
        <v>588</v>
      </c>
      <c r="C188" s="1012"/>
      <c r="D188" s="600">
        <v>0</v>
      </c>
    </row>
    <row r="189" spans="1:4" ht="16.5" thickBot="1">
      <c r="A189" s="83">
        <v>22</v>
      </c>
      <c r="B189" s="1011" t="s">
        <v>589</v>
      </c>
      <c r="C189" s="1012"/>
      <c r="D189" s="600">
        <v>0</v>
      </c>
    </row>
    <row r="190" spans="1:4" ht="16.5" thickBot="1">
      <c r="A190" s="83">
        <v>23</v>
      </c>
      <c r="B190" s="1011" t="s">
        <v>590</v>
      </c>
      <c r="C190" s="1012"/>
      <c r="D190" s="600">
        <v>0</v>
      </c>
    </row>
    <row r="191" spans="1:4" ht="16.5" thickBot="1">
      <c r="A191" s="83">
        <v>24</v>
      </c>
      <c r="B191" s="1019" t="s">
        <v>591</v>
      </c>
      <c r="C191" s="1020"/>
      <c r="D191" s="600">
        <v>0</v>
      </c>
    </row>
    <row r="192" spans="1:4" ht="16.5" thickBot="1">
      <c r="A192" s="83">
        <v>25</v>
      </c>
      <c r="B192" s="1011" t="s">
        <v>592</v>
      </c>
      <c r="C192" s="1012"/>
      <c r="D192" s="600">
        <v>0</v>
      </c>
    </row>
    <row r="193" spans="1:4" ht="16.5" thickBot="1">
      <c r="A193" s="83">
        <v>26</v>
      </c>
      <c r="B193" s="1011" t="s">
        <v>658</v>
      </c>
      <c r="C193" s="1012"/>
      <c r="D193" s="600">
        <v>0</v>
      </c>
    </row>
    <row r="194" spans="1:4" ht="13.5" thickBot="1">
      <c r="A194" s="1021" t="s">
        <v>657</v>
      </c>
      <c r="B194" s="1022"/>
      <c r="C194" s="1022"/>
      <c r="D194" s="1023"/>
    </row>
    <row r="195" spans="1:4" ht="13.5" thickBot="1">
      <c r="A195" s="83">
        <v>27</v>
      </c>
      <c r="B195" s="1011" t="s">
        <v>593</v>
      </c>
      <c r="C195" s="1012"/>
      <c r="D195" s="85"/>
    </row>
    <row r="196" spans="1:4" ht="13.5" thickBot="1">
      <c r="A196" s="83">
        <v>28</v>
      </c>
      <c r="B196" s="1011" t="s">
        <v>595</v>
      </c>
      <c r="C196" s="1012"/>
      <c r="D196" s="603"/>
    </row>
    <row r="197" spans="1:4" ht="15.75" thickBot="1">
      <c r="A197" s="83">
        <v>29</v>
      </c>
      <c r="B197" s="1011" t="s">
        <v>596</v>
      </c>
      <c r="C197" s="1012"/>
      <c r="D197" s="608"/>
    </row>
    <row r="198" spans="1:4" ht="15.75" thickBot="1">
      <c r="A198" s="83">
        <v>30</v>
      </c>
      <c r="B198" s="1011" t="s">
        <v>597</v>
      </c>
      <c r="C198" s="1012"/>
      <c r="D198" s="601"/>
    </row>
    <row r="199" spans="1:4" ht="15.75" thickBot="1">
      <c r="A199" s="1013" t="s">
        <v>598</v>
      </c>
      <c r="B199" s="1014"/>
      <c r="C199" s="1014"/>
      <c r="D199" s="1015"/>
    </row>
    <row r="200" spans="1:4" ht="13.5" thickBot="1">
      <c r="A200" s="1008">
        <v>31</v>
      </c>
      <c r="B200" s="1008" t="s">
        <v>599</v>
      </c>
      <c r="C200" s="591" t="s">
        <v>527</v>
      </c>
      <c r="D200" s="591" t="s">
        <v>528</v>
      </c>
    </row>
    <row r="201" spans="1:4" ht="12.75">
      <c r="A201" s="1009"/>
      <c r="B201" s="1009"/>
      <c r="C201" s="34" t="s">
        <v>600</v>
      </c>
      <c r="D201" s="34"/>
    </row>
    <row r="202" spans="1:4" ht="12.75">
      <c r="A202" s="1009"/>
      <c r="B202" s="1009"/>
      <c r="C202" s="43" t="s">
        <v>601</v>
      </c>
      <c r="D202" s="43"/>
    </row>
    <row r="203" spans="1:4" ht="12.75">
      <c r="A203" s="1009"/>
      <c r="B203" s="1009"/>
      <c r="C203" s="43" t="s">
        <v>602</v>
      </c>
      <c r="D203" s="43"/>
    </row>
    <row r="204" spans="1:4" ht="12.75">
      <c r="A204" s="1009"/>
      <c r="B204" s="1009"/>
      <c r="C204" s="43" t="s">
        <v>603</v>
      </c>
      <c r="D204" s="43"/>
    </row>
    <row r="205" spans="1:4" ht="13.5" thickBot="1">
      <c r="A205" s="1010"/>
      <c r="B205" s="1010"/>
      <c r="C205" s="45" t="s">
        <v>604</v>
      </c>
      <c r="D205" s="45"/>
    </row>
    <row r="206" spans="1:4" ht="13.5" thickBot="1">
      <c r="A206" s="1008">
        <v>32</v>
      </c>
      <c r="B206" s="1008" t="s">
        <v>605</v>
      </c>
      <c r="C206" s="591" t="s">
        <v>527</v>
      </c>
      <c r="D206" s="591" t="s">
        <v>528</v>
      </c>
    </row>
    <row r="207" spans="1:4" ht="12.75">
      <c r="A207" s="1009"/>
      <c r="B207" s="1009"/>
      <c r="C207" s="34" t="s">
        <v>606</v>
      </c>
      <c r="D207" s="34"/>
    </row>
    <row r="208" spans="1:4" ht="12.75">
      <c r="A208" s="1009"/>
      <c r="B208" s="1009"/>
      <c r="C208" s="43" t="s">
        <v>607</v>
      </c>
      <c r="D208" s="43"/>
    </row>
    <row r="209" spans="1:4" ht="12.75">
      <c r="A209" s="1009"/>
      <c r="B209" s="1009"/>
      <c r="C209" s="43" t="s">
        <v>608</v>
      </c>
      <c r="D209" s="43"/>
    </row>
    <row r="210" spans="1:4" ht="12.75">
      <c r="A210" s="1009"/>
      <c r="B210" s="1009"/>
      <c r="C210" s="43" t="s">
        <v>609</v>
      </c>
      <c r="D210" s="43"/>
    </row>
    <row r="211" spans="1:4" ht="12.75">
      <c r="A211" s="1009"/>
      <c r="B211" s="1009"/>
      <c r="C211" s="43" t="s">
        <v>610</v>
      </c>
      <c r="D211" s="43"/>
    </row>
    <row r="212" spans="1:4" ht="12.75">
      <c r="A212" s="1009"/>
      <c r="B212" s="1009"/>
      <c r="C212" s="43" t="s">
        <v>611</v>
      </c>
      <c r="D212" s="43"/>
    </row>
    <row r="213" spans="1:4" ht="12.75">
      <c r="A213" s="1009"/>
      <c r="B213" s="1009"/>
      <c r="C213" s="43" t="s">
        <v>612</v>
      </c>
      <c r="D213" s="43"/>
    </row>
    <row r="214" spans="1:4" ht="12.75">
      <c r="A214" s="1009"/>
      <c r="B214" s="1009"/>
      <c r="C214" s="43" t="s">
        <v>613</v>
      </c>
      <c r="D214" s="43"/>
    </row>
    <row r="215" spans="1:4" ht="12.75">
      <c r="A215" s="1009"/>
      <c r="B215" s="1009"/>
      <c r="C215" s="43" t="s">
        <v>614</v>
      </c>
      <c r="D215" s="43"/>
    </row>
    <row r="216" spans="1:4" ht="12.75">
      <c r="A216" s="1009"/>
      <c r="B216" s="1009"/>
      <c r="C216" s="43" t="s">
        <v>615</v>
      </c>
      <c r="D216" s="43"/>
    </row>
    <row r="217" spans="1:4" ht="12.75">
      <c r="A217" s="1009"/>
      <c r="B217" s="1009"/>
      <c r="C217" s="43" t="s">
        <v>616</v>
      </c>
      <c r="D217" s="43"/>
    </row>
    <row r="218" spans="1:4" ht="13.5" thickBot="1">
      <c r="A218" s="1010"/>
      <c r="B218" s="1010"/>
      <c r="C218" s="45" t="s">
        <v>617</v>
      </c>
      <c r="D218" s="45"/>
    </row>
    <row r="219" spans="1:4" ht="13.5" thickBot="1">
      <c r="A219" s="1008">
        <v>33</v>
      </c>
      <c r="B219" s="1008" t="s">
        <v>618</v>
      </c>
      <c r="C219" s="596" t="s">
        <v>527</v>
      </c>
      <c r="D219" s="596" t="s">
        <v>528</v>
      </c>
    </row>
    <row r="220" spans="1:4" ht="12.75">
      <c r="A220" s="1009"/>
      <c r="B220" s="1009"/>
      <c r="C220" s="34" t="s">
        <v>619</v>
      </c>
      <c r="D220" s="34"/>
    </row>
    <row r="221" spans="1:4" ht="12.75">
      <c r="A221" s="1009"/>
      <c r="B221" s="1009"/>
      <c r="C221" s="43" t="s">
        <v>620</v>
      </c>
      <c r="D221" s="43"/>
    </row>
    <row r="222" spans="1:4" ht="12.75">
      <c r="A222" s="1009"/>
      <c r="B222" s="1009"/>
      <c r="C222" s="43" t="s">
        <v>621</v>
      </c>
      <c r="D222" s="43"/>
    </row>
    <row r="223" spans="1:4" ht="12.75">
      <c r="A223" s="1009"/>
      <c r="B223" s="1009"/>
      <c r="C223" s="43" t="s">
        <v>622</v>
      </c>
      <c r="D223" s="43"/>
    </row>
    <row r="224" spans="1:4" ht="12.75">
      <c r="A224" s="1009"/>
      <c r="B224" s="1009"/>
      <c r="C224" s="43" t="s">
        <v>623</v>
      </c>
      <c r="D224" s="43"/>
    </row>
    <row r="225" spans="1:4" ht="12.75">
      <c r="A225" s="1009"/>
      <c r="B225" s="1009"/>
      <c r="C225" s="43" t="s">
        <v>624</v>
      </c>
      <c r="D225" s="43"/>
    </row>
    <row r="226" spans="1:4" ht="12.75">
      <c r="A226" s="1009"/>
      <c r="B226" s="1009"/>
      <c r="C226" s="43" t="s">
        <v>625</v>
      </c>
      <c r="D226" s="43"/>
    </row>
    <row r="227" spans="1:4" ht="12.75">
      <c r="A227" s="1009"/>
      <c r="B227" s="1009"/>
      <c r="C227" s="43" t="s">
        <v>626</v>
      </c>
      <c r="D227" s="43"/>
    </row>
    <row r="228" spans="1:4" ht="12.75">
      <c r="A228" s="1009"/>
      <c r="B228" s="1009"/>
      <c r="C228" s="43" t="s">
        <v>627</v>
      </c>
      <c r="D228" s="43"/>
    </row>
    <row r="229" spans="1:4" ht="12.75">
      <c r="A229" s="1009"/>
      <c r="B229" s="1009"/>
      <c r="C229" s="43" t="s">
        <v>628</v>
      </c>
      <c r="D229" s="43"/>
    </row>
    <row r="230" spans="1:4" ht="12.75">
      <c r="A230" s="1009"/>
      <c r="B230" s="1009"/>
      <c r="C230" s="43" t="s">
        <v>629</v>
      </c>
      <c r="D230" s="43"/>
    </row>
    <row r="231" spans="1:4" ht="12.75">
      <c r="A231" s="1009"/>
      <c r="B231" s="1009"/>
      <c r="C231" s="43" t="s">
        <v>630</v>
      </c>
      <c r="D231" s="43"/>
    </row>
    <row r="232" spans="1:4" ht="13.5" thickBot="1">
      <c r="A232" s="1010"/>
      <c r="B232" s="1010"/>
      <c r="C232" s="45" t="s">
        <v>631</v>
      </c>
      <c r="D232" s="45"/>
    </row>
    <row r="233" spans="1:4" ht="15.75" thickBot="1">
      <c r="A233" s="83">
        <v>34</v>
      </c>
      <c r="B233" s="1011" t="s">
        <v>632</v>
      </c>
      <c r="C233" s="1012"/>
      <c r="D233" s="601"/>
    </row>
    <row r="234" spans="1:4" ht="15.75" thickBot="1">
      <c r="A234" s="83">
        <v>35</v>
      </c>
      <c r="B234" s="1011" t="s">
        <v>634</v>
      </c>
      <c r="C234" s="1012"/>
      <c r="D234" s="602"/>
    </row>
    <row r="235" spans="1:4" ht="15.75" thickBot="1">
      <c r="A235" s="83">
        <v>36</v>
      </c>
      <c r="B235" s="1011" t="s">
        <v>635</v>
      </c>
      <c r="C235" s="1012"/>
      <c r="D235" s="601"/>
    </row>
    <row r="237" spans="2:5" ht="12.75" customHeight="1">
      <c r="B237" s="1024" t="s">
        <v>637</v>
      </c>
      <c r="C237" s="1024"/>
      <c r="D237" s="1024"/>
      <c r="E237" s="1024"/>
    </row>
  </sheetData>
  <sheetProtection/>
  <mergeCells count="108">
    <mergeCell ref="B237:E237"/>
    <mergeCell ref="A123:D123"/>
    <mergeCell ref="B125:C125"/>
    <mergeCell ref="A126:D126"/>
    <mergeCell ref="B127:C127"/>
    <mergeCell ref="A128:A134"/>
    <mergeCell ref="B128:B134"/>
    <mergeCell ref="B135:C135"/>
    <mergeCell ref="B136:C136"/>
    <mergeCell ref="A137:A139"/>
    <mergeCell ref="B137:B139"/>
    <mergeCell ref="B140:C140"/>
    <mergeCell ref="A141:A147"/>
    <mergeCell ref="B141:B147"/>
    <mergeCell ref="A148:A159"/>
    <mergeCell ref="B148:B159"/>
    <mergeCell ref="A160:A164"/>
    <mergeCell ref="B160:B164"/>
    <mergeCell ref="B165:C165"/>
    <mergeCell ref="A166:D166"/>
    <mergeCell ref="B167:C167"/>
    <mergeCell ref="A168:A171"/>
    <mergeCell ref="B168:B171"/>
    <mergeCell ref="A172:A179"/>
    <mergeCell ref="B172:B179"/>
    <mergeCell ref="B180:C180"/>
    <mergeCell ref="B181:C181"/>
    <mergeCell ref="B182:C182"/>
    <mergeCell ref="A183:D183"/>
    <mergeCell ref="B184:C184"/>
    <mergeCell ref="B185:C185"/>
    <mergeCell ref="B186:C186"/>
    <mergeCell ref="B187:C187"/>
    <mergeCell ref="B188:C188"/>
    <mergeCell ref="B189:C189"/>
    <mergeCell ref="B190:C190"/>
    <mergeCell ref="B191:C191"/>
    <mergeCell ref="B192:C192"/>
    <mergeCell ref="B193:C193"/>
    <mergeCell ref="A194:D194"/>
    <mergeCell ref="B195:C195"/>
    <mergeCell ref="B196:C196"/>
    <mergeCell ref="B197:C197"/>
    <mergeCell ref="B198:C198"/>
    <mergeCell ref="A199:D199"/>
    <mergeCell ref="A200:A205"/>
    <mergeCell ref="B200:B205"/>
    <mergeCell ref="A206:A218"/>
    <mergeCell ref="B206:B218"/>
    <mergeCell ref="A219:A232"/>
    <mergeCell ref="B219:B232"/>
    <mergeCell ref="B233:C233"/>
    <mergeCell ref="B234:C234"/>
    <mergeCell ref="B235:C235"/>
    <mergeCell ref="B111:C111"/>
    <mergeCell ref="B112:C112"/>
    <mergeCell ref="B113:C113"/>
    <mergeCell ref="A116:D116"/>
    <mergeCell ref="A77:D77"/>
    <mergeCell ref="A78:A83"/>
    <mergeCell ref="B78:B83"/>
    <mergeCell ref="A84:A96"/>
    <mergeCell ref="B84:B96"/>
    <mergeCell ref="A97:A110"/>
    <mergeCell ref="B97:B110"/>
    <mergeCell ref="B71:C71"/>
    <mergeCell ref="A72:D72"/>
    <mergeCell ref="B73:C73"/>
    <mergeCell ref="B74:C74"/>
    <mergeCell ref="B75:C75"/>
    <mergeCell ref="B76:C76"/>
    <mergeCell ref="B65:C65"/>
    <mergeCell ref="B66:C66"/>
    <mergeCell ref="B67:C67"/>
    <mergeCell ref="B68:C68"/>
    <mergeCell ref="B69:C69"/>
    <mergeCell ref="B70:C70"/>
    <mergeCell ref="B59:C59"/>
    <mergeCell ref="B60:C60"/>
    <mergeCell ref="A61:D61"/>
    <mergeCell ref="B62:C62"/>
    <mergeCell ref="B63:C63"/>
    <mergeCell ref="B64:C64"/>
    <mergeCell ref="B45:C45"/>
    <mergeCell ref="A46:A49"/>
    <mergeCell ref="B46:B49"/>
    <mergeCell ref="A50:A57"/>
    <mergeCell ref="B50:B57"/>
    <mergeCell ref="B58:C58"/>
    <mergeCell ref="A26:A37"/>
    <mergeCell ref="B26:B37"/>
    <mergeCell ref="A38:A42"/>
    <mergeCell ref="B38:B42"/>
    <mergeCell ref="B43:C43"/>
    <mergeCell ref="A44:D44"/>
    <mergeCell ref="B13:C13"/>
    <mergeCell ref="B14:C14"/>
    <mergeCell ref="A15:A17"/>
    <mergeCell ref="B15:B17"/>
    <mergeCell ref="B18:C18"/>
    <mergeCell ref="A19:A25"/>
    <mergeCell ref="B19:B25"/>
    <mergeCell ref="A1:D1"/>
    <mergeCell ref="B3:C3"/>
    <mergeCell ref="A4:D4"/>
    <mergeCell ref="B5:C5"/>
    <mergeCell ref="A6:A12"/>
    <mergeCell ref="B6:B1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AK17"/>
  <sheetViews>
    <sheetView zoomScalePageLayoutView="0" workbookViewId="0" topLeftCell="A1">
      <selection activeCell="D16" sqref="D16"/>
    </sheetView>
  </sheetViews>
  <sheetFormatPr defaultColWidth="9.140625" defaultRowHeight="12.75"/>
  <cols>
    <col min="1" max="1" width="36.8515625" style="64" customWidth="1"/>
    <col min="2" max="2" width="10.421875" style="64" customWidth="1"/>
    <col min="3" max="3" width="13.8515625" style="64" customWidth="1"/>
    <col min="4" max="4" width="17.00390625" style="64" customWidth="1"/>
    <col min="5" max="8" width="13.00390625" style="64" customWidth="1"/>
    <col min="9" max="9" width="13.7109375" style="64" customWidth="1"/>
    <col min="10" max="10" width="14.421875" style="64" customWidth="1"/>
    <col min="11" max="16384" width="9.140625" style="64" customWidth="1"/>
  </cols>
  <sheetData>
    <row r="2" spans="1:10" s="91" customFormat="1" ht="22.5" customHeight="1">
      <c r="A2" s="1025" t="s">
        <v>660</v>
      </c>
      <c r="B2" s="1026"/>
      <c r="C2" s="1026"/>
      <c r="D2" s="1026"/>
      <c r="E2" s="1026"/>
      <c r="F2" s="1026"/>
      <c r="G2" s="1026"/>
      <c r="H2" s="1026"/>
      <c r="I2" s="1026"/>
      <c r="J2" s="1026"/>
    </row>
    <row r="3" ht="12.75" customHeight="1"/>
    <row r="4" spans="1:37" s="51" customFormat="1" ht="21.75" customHeight="1" thickBot="1">
      <c r="A4" s="66" t="s">
        <v>156</v>
      </c>
      <c r="B4" s="66"/>
      <c r="C4" s="67"/>
      <c r="D4" s="66"/>
      <c r="E4" s="67"/>
      <c r="F4" s="68"/>
      <c r="G4" s="68"/>
      <c r="H4" s="1027" t="s">
        <v>661</v>
      </c>
      <c r="I4" s="1028"/>
      <c r="J4" s="1028"/>
      <c r="K4" s="70"/>
      <c r="L4" s="68"/>
      <c r="M4" s="68"/>
      <c r="N4" s="70"/>
      <c r="O4" s="70"/>
      <c r="P4" s="70"/>
      <c r="Q4" s="68"/>
      <c r="R4" s="68"/>
      <c r="S4" s="70"/>
      <c r="T4" s="70"/>
      <c r="U4" s="66"/>
      <c r="V4" s="66"/>
      <c r="W4" s="66"/>
      <c r="X4" s="66"/>
      <c r="Y4" s="66"/>
      <c r="Z4" s="66"/>
      <c r="AA4" s="66"/>
      <c r="AB4" s="66"/>
      <c r="AC4" s="66"/>
      <c r="AD4" s="66"/>
      <c r="AE4" s="66"/>
      <c r="AF4" s="66"/>
      <c r="AG4" s="66"/>
      <c r="AH4" s="66"/>
      <c r="AI4" s="66"/>
      <c r="AJ4" s="66"/>
      <c r="AK4" s="66"/>
    </row>
    <row r="5" spans="1:10" ht="40.5" customHeight="1" thickBot="1">
      <c r="A5" s="1029" t="s">
        <v>33</v>
      </c>
      <c r="B5" s="1029" t="s">
        <v>29</v>
      </c>
      <c r="C5" s="1029" t="s">
        <v>198</v>
      </c>
      <c r="D5" s="1029" t="s">
        <v>702</v>
      </c>
      <c r="E5" s="1032" t="s">
        <v>663</v>
      </c>
      <c r="F5" s="1033"/>
      <c r="G5" s="1033"/>
      <c r="H5" s="1034"/>
      <c r="I5" s="1029" t="s">
        <v>487</v>
      </c>
      <c r="J5" s="1029" t="s">
        <v>664</v>
      </c>
    </row>
    <row r="6" spans="1:10" ht="40.5" customHeight="1" thickBot="1">
      <c r="A6" s="1030"/>
      <c r="B6" s="1030"/>
      <c r="C6" s="1030"/>
      <c r="D6" s="1031"/>
      <c r="E6" s="90" t="s">
        <v>30</v>
      </c>
      <c r="F6" s="90" t="s">
        <v>31</v>
      </c>
      <c r="G6" s="90" t="s">
        <v>32</v>
      </c>
      <c r="H6" s="90" t="s">
        <v>199</v>
      </c>
      <c r="I6" s="1035"/>
      <c r="J6" s="1035"/>
    </row>
    <row r="7" spans="1:10" s="69" customFormat="1" ht="30" customHeight="1">
      <c r="A7" s="711" t="s">
        <v>217</v>
      </c>
      <c r="B7" s="712">
        <v>1</v>
      </c>
      <c r="C7" s="713"/>
      <c r="D7" s="713"/>
      <c r="E7" s="714"/>
      <c r="F7" s="714"/>
      <c r="G7" s="713"/>
      <c r="H7" s="713">
        <f>SUM(E7:G7)</f>
        <v>0</v>
      </c>
      <c r="I7" s="713"/>
      <c r="J7" s="713"/>
    </row>
    <row r="8" spans="1:10" s="69" customFormat="1" ht="30" customHeight="1">
      <c r="A8" s="423" t="s">
        <v>665</v>
      </c>
      <c r="B8" s="424">
        <v>1</v>
      </c>
      <c r="C8" s="425"/>
      <c r="D8" s="425"/>
      <c r="E8" s="425"/>
      <c r="F8" s="425"/>
      <c r="G8" s="425"/>
      <c r="H8" s="425">
        <f>SUM(E8:G8)</f>
        <v>0</v>
      </c>
      <c r="I8" s="425"/>
      <c r="J8" s="425"/>
    </row>
    <row r="9" spans="1:10" s="69" customFormat="1" ht="30" customHeight="1">
      <c r="A9" s="715" t="s">
        <v>223</v>
      </c>
      <c r="B9" s="716">
        <v>1</v>
      </c>
      <c r="C9" s="717"/>
      <c r="D9" s="717"/>
      <c r="E9" s="717"/>
      <c r="F9" s="717"/>
      <c r="G9" s="717"/>
      <c r="H9" s="717">
        <f>SUM(E9:G9)</f>
        <v>0</v>
      </c>
      <c r="I9" s="718"/>
      <c r="J9" s="718"/>
    </row>
    <row r="10" spans="1:10" s="69" customFormat="1" ht="30" customHeight="1">
      <c r="A10" s="423" t="s">
        <v>218</v>
      </c>
      <c r="B10" s="424">
        <v>1</v>
      </c>
      <c r="C10" s="425"/>
      <c r="D10" s="425">
        <v>2000</v>
      </c>
      <c r="E10" s="425"/>
      <c r="F10" s="425"/>
      <c r="G10" s="425"/>
      <c r="H10" s="425">
        <f>SUM(E10:G10)</f>
        <v>0</v>
      </c>
      <c r="I10" s="426"/>
      <c r="J10" s="426"/>
    </row>
    <row r="11" spans="1:10" s="69" customFormat="1" ht="30" customHeight="1">
      <c r="A11" s="423"/>
      <c r="B11" s="424"/>
      <c r="C11" s="426"/>
      <c r="D11" s="426"/>
      <c r="E11" s="426"/>
      <c r="F11" s="426"/>
      <c r="G11" s="426"/>
      <c r="H11" s="426"/>
      <c r="I11" s="426"/>
      <c r="J11" s="426"/>
    </row>
    <row r="12" spans="1:10" s="69" customFormat="1" ht="30" customHeight="1">
      <c r="A12" s="427"/>
      <c r="B12" s="424"/>
      <c r="C12" s="426"/>
      <c r="D12" s="426"/>
      <c r="E12" s="426"/>
      <c r="F12" s="426"/>
      <c r="G12" s="426"/>
      <c r="H12" s="426"/>
      <c r="I12" s="426"/>
      <c r="J12" s="426"/>
    </row>
    <row r="13" spans="1:10" s="69" customFormat="1" ht="30" customHeight="1" thickBot="1">
      <c r="A13" s="428"/>
      <c r="B13" s="429"/>
      <c r="C13" s="430"/>
      <c r="D13" s="430"/>
      <c r="E13" s="430"/>
      <c r="F13" s="430"/>
      <c r="G13" s="430"/>
      <c r="H13" s="430"/>
      <c r="I13" s="430"/>
      <c r="J13" s="430"/>
    </row>
    <row r="14" spans="1:10" ht="30" customHeight="1" thickBot="1">
      <c r="A14" s="431" t="s">
        <v>199</v>
      </c>
      <c r="B14" s="432">
        <f>B7+B9</f>
        <v>2</v>
      </c>
      <c r="C14" s="433">
        <f aca="true" t="shared" si="0" ref="C14:J14">SUM(C7:C13)</f>
        <v>0</v>
      </c>
      <c r="D14" s="433">
        <f t="shared" si="0"/>
        <v>2000</v>
      </c>
      <c r="E14" s="433">
        <f t="shared" si="0"/>
        <v>0</v>
      </c>
      <c r="F14" s="433">
        <f t="shared" si="0"/>
        <v>0</v>
      </c>
      <c r="G14" s="433">
        <f t="shared" si="0"/>
        <v>0</v>
      </c>
      <c r="H14" s="433">
        <f t="shared" si="0"/>
        <v>0</v>
      </c>
      <c r="I14" s="433">
        <f t="shared" si="0"/>
        <v>0</v>
      </c>
      <c r="J14" s="433">
        <f t="shared" si="0"/>
        <v>0</v>
      </c>
    </row>
    <row r="15" ht="12.75" customHeight="1"/>
    <row r="16" spans="1:8" ht="12.75" customHeight="1">
      <c r="A16" s="6"/>
      <c r="B16" s="56"/>
      <c r="C16" s="56"/>
      <c r="D16" s="56"/>
      <c r="E16" s="56"/>
      <c r="F16" s="56"/>
      <c r="G16" s="56"/>
      <c r="H16" s="56"/>
    </row>
    <row r="17" ht="12.75" customHeight="1">
      <c r="A17" s="69"/>
    </row>
  </sheetData>
  <sheetProtection/>
  <mergeCells count="9">
    <mergeCell ref="A2:J2"/>
    <mergeCell ref="H4:J4"/>
    <mergeCell ref="A5:A6"/>
    <mergeCell ref="B5:B6"/>
    <mergeCell ref="C5:C6"/>
    <mergeCell ref="D5:D6"/>
    <mergeCell ref="E5:H5"/>
    <mergeCell ref="I5:I6"/>
    <mergeCell ref="J5:J6"/>
  </mergeCells>
  <printOptions/>
  <pageMargins left="0.7086614173228347" right="0.7086614173228347" top="0.7480314960629921" bottom="0.7480314960629921" header="0.31496062992125984" footer="0.31496062992125984"/>
  <pageSetup horizontalDpi="300" verticalDpi="300" orientation="landscape" paperSize="9" scale="80" r:id="rId1"/>
</worksheet>
</file>

<file path=xl/worksheets/sheet4.xml><?xml version="1.0" encoding="utf-8"?>
<worksheet xmlns="http://schemas.openxmlformats.org/spreadsheetml/2006/main" xmlns:r="http://schemas.openxmlformats.org/officeDocument/2006/relationships">
  <sheetPr>
    <tabColor rgb="FFFFFF00"/>
  </sheetPr>
  <dimension ref="A2:AA346"/>
  <sheetViews>
    <sheetView workbookViewId="0" topLeftCell="A1">
      <selection activeCell="A11" sqref="A11"/>
    </sheetView>
  </sheetViews>
  <sheetFormatPr defaultColWidth="9.140625" defaultRowHeight="12.75" customHeight="1"/>
  <cols>
    <col min="1" max="1" width="11.57421875" style="64" customWidth="1"/>
    <col min="2" max="2" width="46.57421875" style="64" customWidth="1"/>
    <col min="3" max="3" width="8.00390625" style="87" customWidth="1"/>
    <col min="4" max="4" width="5.28125" style="87" customWidth="1"/>
    <col min="5" max="5" width="12.421875" style="87" customWidth="1"/>
    <col min="6" max="6" width="8.7109375" style="87" customWidth="1"/>
    <col min="7" max="7" width="5.57421875" style="87" customWidth="1"/>
    <col min="8" max="8" width="12.8515625" style="87" customWidth="1"/>
    <col min="9" max="9" width="8.8515625" style="87" customWidth="1"/>
    <col min="10" max="10" width="4.8515625" style="87" customWidth="1"/>
    <col min="11" max="11" width="13.140625" style="87" customWidth="1"/>
    <col min="12" max="16384" width="9.140625" style="64" customWidth="1"/>
  </cols>
  <sheetData>
    <row r="2" spans="1:11" s="849" customFormat="1" ht="22.5" customHeight="1">
      <c r="A2" s="64"/>
      <c r="B2" s="64"/>
      <c r="C2" s="87"/>
      <c r="D2" s="87"/>
      <c r="E2" s="87"/>
      <c r="F2" s="87"/>
      <c r="G2" s="87"/>
      <c r="H2" s="87"/>
      <c r="I2" s="87"/>
      <c r="J2" s="87"/>
      <c r="K2" s="87"/>
    </row>
    <row r="3" spans="1:11" ht="12.75" customHeight="1">
      <c r="A3" s="1025" t="s">
        <v>116</v>
      </c>
      <c r="B3" s="1025"/>
      <c r="C3" s="1025"/>
      <c r="D3" s="1025"/>
      <c r="E3" s="1025"/>
      <c r="F3" s="1025"/>
      <c r="G3" s="1025"/>
      <c r="H3" s="1025"/>
      <c r="I3" s="1025"/>
      <c r="J3" s="1025"/>
      <c r="K3" s="1025"/>
    </row>
    <row r="4" ht="15" customHeight="1"/>
    <row r="5" spans="1:11" s="31" customFormat="1" ht="19.5" customHeight="1" thickBot="1">
      <c r="A5" s="64"/>
      <c r="B5" s="64"/>
      <c r="C5" s="87"/>
      <c r="D5" s="87"/>
      <c r="E5" s="87"/>
      <c r="F5" s="87"/>
      <c r="G5" s="87"/>
      <c r="H5" s="1101" t="s">
        <v>661</v>
      </c>
      <c r="I5" s="1102"/>
      <c r="J5" s="1102"/>
      <c r="K5" s="1102"/>
    </row>
    <row r="6" spans="1:11" s="31" customFormat="1" ht="19.5" customHeight="1" thickBot="1">
      <c r="A6" s="1103" t="s">
        <v>148</v>
      </c>
      <c r="B6" s="1104"/>
      <c r="C6" s="1107" t="s">
        <v>67</v>
      </c>
      <c r="D6" s="1108"/>
      <c r="E6" s="1108"/>
      <c r="F6" s="1108"/>
      <c r="G6" s="1108"/>
      <c r="H6" s="1108"/>
      <c r="I6" s="1108"/>
      <c r="J6" s="1108"/>
      <c r="K6" s="1109"/>
    </row>
    <row r="7" spans="1:11" s="31" customFormat="1" ht="19.5" customHeight="1" thickBot="1">
      <c r="A7" s="1103" t="s">
        <v>149</v>
      </c>
      <c r="B7" s="1104"/>
      <c r="C7" s="1107" t="s">
        <v>25</v>
      </c>
      <c r="D7" s="1108"/>
      <c r="E7" s="1108"/>
      <c r="F7" s="1108"/>
      <c r="G7" s="1108"/>
      <c r="H7" s="1108"/>
      <c r="I7" s="1108"/>
      <c r="J7" s="1108"/>
      <c r="K7" s="1109"/>
    </row>
    <row r="8" spans="1:11" s="31" customFormat="1" ht="19.5" customHeight="1">
      <c r="A8" s="383" t="s">
        <v>150</v>
      </c>
      <c r="B8" s="95" t="s">
        <v>151</v>
      </c>
      <c r="C8" s="1089" t="s">
        <v>236</v>
      </c>
      <c r="D8" s="1090"/>
      <c r="E8" s="1090"/>
      <c r="F8" s="1090"/>
      <c r="G8" s="1090"/>
      <c r="H8" s="1090"/>
      <c r="I8" s="1090"/>
      <c r="J8" s="1090"/>
      <c r="K8" s="1091"/>
    </row>
    <row r="9" spans="1:11" s="31" customFormat="1" ht="19.5" customHeight="1">
      <c r="A9" s="384"/>
      <c r="B9" s="96" t="s">
        <v>152</v>
      </c>
      <c r="C9" s="1092" t="s">
        <v>8</v>
      </c>
      <c r="D9" s="1093"/>
      <c r="E9" s="1093"/>
      <c r="F9" s="1093"/>
      <c r="G9" s="1093"/>
      <c r="H9" s="1093"/>
      <c r="I9" s="1093"/>
      <c r="J9" s="1093"/>
      <c r="K9" s="1094"/>
    </row>
    <row r="10" spans="1:11" s="31" customFormat="1" ht="15.75" customHeight="1">
      <c r="A10" s="384"/>
      <c r="B10" s="96" t="s">
        <v>153</v>
      </c>
      <c r="C10" s="1095" t="s">
        <v>23</v>
      </c>
      <c r="D10" s="1096"/>
      <c r="E10" s="1096"/>
      <c r="F10" s="1096"/>
      <c r="G10" s="1096"/>
      <c r="H10" s="1096"/>
      <c r="I10" s="1096"/>
      <c r="J10" s="1096"/>
      <c r="K10" s="1097"/>
    </row>
    <row r="11" spans="1:11" s="31" customFormat="1" ht="19.5" customHeight="1">
      <c r="A11" s="384"/>
      <c r="B11" s="96" t="s">
        <v>186</v>
      </c>
      <c r="C11" s="1095" t="s">
        <v>669</v>
      </c>
      <c r="D11" s="1096"/>
      <c r="E11" s="1096"/>
      <c r="F11" s="1096"/>
      <c r="G11" s="1096"/>
      <c r="H11" s="1096"/>
      <c r="I11" s="1096"/>
      <c r="J11" s="1096"/>
      <c r="K11" s="1097"/>
    </row>
    <row r="12" spans="1:11" s="31" customFormat="1" ht="19.5" customHeight="1">
      <c r="A12" s="384"/>
      <c r="B12" s="96" t="s">
        <v>154</v>
      </c>
      <c r="C12" s="1095" t="s">
        <v>237</v>
      </c>
      <c r="D12" s="1096"/>
      <c r="E12" s="1096"/>
      <c r="F12" s="1096"/>
      <c r="G12" s="1096"/>
      <c r="H12" s="1096"/>
      <c r="I12" s="1096"/>
      <c r="J12" s="1096"/>
      <c r="K12" s="1097"/>
    </row>
    <row r="13" spans="1:11" s="31" customFormat="1" ht="19.5" customHeight="1">
      <c r="A13" s="384"/>
      <c r="B13" s="96" t="s">
        <v>205</v>
      </c>
      <c r="C13" s="1098">
        <f>C15</f>
        <v>12327</v>
      </c>
      <c r="D13" s="1099"/>
      <c r="E13" s="1099"/>
      <c r="F13" s="1099"/>
      <c r="G13" s="1099"/>
      <c r="H13" s="1099"/>
      <c r="I13" s="1099"/>
      <c r="J13" s="1099"/>
      <c r="K13" s="1100"/>
    </row>
    <row r="14" spans="1:11" s="31" customFormat="1" ht="19.5" customHeight="1">
      <c r="A14" s="384"/>
      <c r="B14" s="96" t="s">
        <v>662</v>
      </c>
      <c r="C14" s="1083">
        <v>6300</v>
      </c>
      <c r="D14" s="1084"/>
      <c r="E14" s="1084"/>
      <c r="F14" s="1084"/>
      <c r="G14" s="1084"/>
      <c r="H14" s="1084"/>
      <c r="I14" s="1084"/>
      <c r="J14" s="1084"/>
      <c r="K14" s="1085"/>
    </row>
    <row r="15" spans="1:11" s="31" customFormat="1" ht="19.5" customHeight="1">
      <c r="A15" s="384"/>
      <c r="B15" s="96" t="s">
        <v>467</v>
      </c>
      <c r="C15" s="1083">
        <f>E222+E264+E305+E320</f>
        <v>12327</v>
      </c>
      <c r="D15" s="1084"/>
      <c r="E15" s="1084"/>
      <c r="F15" s="1084"/>
      <c r="G15" s="1084"/>
      <c r="H15" s="1084"/>
      <c r="I15" s="1084"/>
      <c r="J15" s="1084"/>
      <c r="K15" s="1085"/>
    </row>
    <row r="16" spans="1:11" s="31" customFormat="1" ht="19.5" customHeight="1">
      <c r="A16" s="384"/>
      <c r="B16" s="96" t="s">
        <v>489</v>
      </c>
      <c r="C16" s="1083">
        <v>13569</v>
      </c>
      <c r="D16" s="1084"/>
      <c r="E16" s="1084"/>
      <c r="F16" s="1084"/>
      <c r="G16" s="1084"/>
      <c r="H16" s="1084"/>
      <c r="I16" s="1084"/>
      <c r="J16" s="1084"/>
      <c r="K16" s="1085"/>
    </row>
    <row r="17" spans="1:11" s="31" customFormat="1" ht="30" customHeight="1" thickBot="1">
      <c r="A17" s="385"/>
      <c r="B17" s="97" t="s">
        <v>670</v>
      </c>
      <c r="C17" s="1083">
        <v>14319</v>
      </c>
      <c r="D17" s="1084"/>
      <c r="E17" s="1084"/>
      <c r="F17" s="1084"/>
      <c r="G17" s="1084"/>
      <c r="H17" s="1084"/>
      <c r="I17" s="1084"/>
      <c r="J17" s="1084"/>
      <c r="K17" s="1085"/>
    </row>
    <row r="18" spans="1:11" s="31" customFormat="1" ht="19.5" customHeight="1" thickBot="1">
      <c r="A18" s="1077" t="s">
        <v>155</v>
      </c>
      <c r="B18" s="1086"/>
      <c r="C18" s="1086"/>
      <c r="D18" s="1086"/>
      <c r="E18" s="1086"/>
      <c r="F18" s="1086"/>
      <c r="G18" s="1086"/>
      <c r="H18" s="1086"/>
      <c r="I18" s="1086"/>
      <c r="J18" s="1086"/>
      <c r="K18" s="1078"/>
    </row>
    <row r="19" spans="1:11" s="31" customFormat="1" ht="19.5" customHeight="1">
      <c r="A19" s="1087" t="s">
        <v>188</v>
      </c>
      <c r="B19" s="1088"/>
      <c r="C19" s="868"/>
      <c r="D19" s="868"/>
      <c r="E19" s="868"/>
      <c r="F19" s="868"/>
      <c r="G19" s="868"/>
      <c r="H19" s="868"/>
      <c r="I19" s="868"/>
      <c r="J19" s="868"/>
      <c r="K19" s="869"/>
    </row>
    <row r="20" spans="1:11" ht="30" customHeight="1" thickBot="1">
      <c r="A20" s="1075" t="s">
        <v>82</v>
      </c>
      <c r="B20" s="1076"/>
      <c r="C20" s="870"/>
      <c r="D20" s="870"/>
      <c r="E20" s="870"/>
      <c r="F20" s="870"/>
      <c r="G20" s="870"/>
      <c r="H20" s="870"/>
      <c r="I20" s="870"/>
      <c r="J20" s="870"/>
      <c r="K20" s="871"/>
    </row>
    <row r="21" spans="1:11" ht="39.75" customHeight="1" thickBot="1">
      <c r="A21" s="1077" t="s">
        <v>83</v>
      </c>
      <c r="B21" s="1078"/>
      <c r="C21" s="1079" t="s">
        <v>470</v>
      </c>
      <c r="D21" s="1080"/>
      <c r="E21" s="1081"/>
      <c r="F21" s="1079" t="s">
        <v>504</v>
      </c>
      <c r="G21" s="1080"/>
      <c r="H21" s="1081"/>
      <c r="I21" s="1079" t="s">
        <v>676</v>
      </c>
      <c r="J21" s="1080"/>
      <c r="K21" s="1081"/>
    </row>
    <row r="22" spans="1:11" ht="30" customHeight="1">
      <c r="A22" s="1045" t="s">
        <v>189</v>
      </c>
      <c r="B22" s="1105" t="s">
        <v>190</v>
      </c>
      <c r="C22" s="1037" t="s">
        <v>60</v>
      </c>
      <c r="D22" s="1038"/>
      <c r="E22" s="1039" t="s">
        <v>61</v>
      </c>
      <c r="F22" s="1037" t="s">
        <v>60</v>
      </c>
      <c r="G22" s="1038"/>
      <c r="H22" s="1039" t="s">
        <v>61</v>
      </c>
      <c r="I22" s="1037" t="s">
        <v>60</v>
      </c>
      <c r="J22" s="1038"/>
      <c r="K22" s="1039" t="s">
        <v>61</v>
      </c>
    </row>
    <row r="23" spans="1:11" s="31" customFormat="1" ht="52.5" customHeight="1" thickBot="1">
      <c r="A23" s="1046"/>
      <c r="B23" s="1106"/>
      <c r="C23" s="123" t="s">
        <v>62</v>
      </c>
      <c r="D23" s="124" t="s">
        <v>63</v>
      </c>
      <c r="E23" s="1082"/>
      <c r="F23" s="123" t="s">
        <v>62</v>
      </c>
      <c r="G23" s="124" t="s">
        <v>63</v>
      </c>
      <c r="H23" s="1082"/>
      <c r="I23" s="123" t="s">
        <v>62</v>
      </c>
      <c r="J23" s="124" t="s">
        <v>63</v>
      </c>
      <c r="K23" s="1082"/>
    </row>
    <row r="24" spans="1:11" s="31" customFormat="1" ht="36.75" customHeight="1">
      <c r="A24" s="1052" t="s">
        <v>238</v>
      </c>
      <c r="B24" s="872" t="s">
        <v>37</v>
      </c>
      <c r="C24" s="873">
        <v>300</v>
      </c>
      <c r="D24" s="874" t="s">
        <v>208</v>
      </c>
      <c r="E24" s="875">
        <v>155</v>
      </c>
      <c r="F24" s="873">
        <v>320</v>
      </c>
      <c r="G24" s="874" t="s">
        <v>208</v>
      </c>
      <c r="H24" s="875">
        <v>185</v>
      </c>
      <c r="I24" s="873">
        <v>340</v>
      </c>
      <c r="J24" s="874" t="s">
        <v>208</v>
      </c>
      <c r="K24" s="875">
        <v>195</v>
      </c>
    </row>
    <row r="25" spans="1:11" ht="45" customHeight="1">
      <c r="A25" s="1053"/>
      <c r="B25" s="848" t="s">
        <v>38</v>
      </c>
      <c r="C25" s="876">
        <v>200</v>
      </c>
      <c r="D25" s="877" t="s">
        <v>208</v>
      </c>
      <c r="E25" s="878">
        <v>100</v>
      </c>
      <c r="F25" s="876">
        <v>220</v>
      </c>
      <c r="G25" s="877" t="s">
        <v>208</v>
      </c>
      <c r="H25" s="878">
        <v>115</v>
      </c>
      <c r="I25" s="876">
        <v>240</v>
      </c>
      <c r="J25" s="877" t="s">
        <v>208</v>
      </c>
      <c r="K25" s="878">
        <v>135</v>
      </c>
    </row>
    <row r="26" spans="1:11" ht="19.5" customHeight="1">
      <c r="A26" s="1053"/>
      <c r="B26" s="866" t="s">
        <v>39</v>
      </c>
      <c r="C26" s="876">
        <v>150</v>
      </c>
      <c r="D26" s="877" t="s">
        <v>208</v>
      </c>
      <c r="E26" s="878">
        <v>30</v>
      </c>
      <c r="F26" s="876">
        <v>160</v>
      </c>
      <c r="G26" s="877" t="s">
        <v>208</v>
      </c>
      <c r="H26" s="878">
        <v>35</v>
      </c>
      <c r="I26" s="876">
        <v>170</v>
      </c>
      <c r="J26" s="877" t="s">
        <v>208</v>
      </c>
      <c r="K26" s="878">
        <v>40</v>
      </c>
    </row>
    <row r="27" spans="1:11" s="69" customFormat="1" ht="19.5" customHeight="1">
      <c r="A27" s="1053"/>
      <c r="B27" s="866" t="s">
        <v>405</v>
      </c>
      <c r="C27" s="876">
        <v>1</v>
      </c>
      <c r="D27" s="877" t="s">
        <v>47</v>
      </c>
      <c r="E27" s="878">
        <v>400</v>
      </c>
      <c r="F27" s="876">
        <v>1</v>
      </c>
      <c r="G27" s="877" t="s">
        <v>47</v>
      </c>
      <c r="H27" s="878">
        <v>420</v>
      </c>
      <c r="I27" s="876">
        <v>1</v>
      </c>
      <c r="J27" s="877" t="s">
        <v>47</v>
      </c>
      <c r="K27" s="878">
        <v>450</v>
      </c>
    </row>
    <row r="28" spans="1:11" ht="9.75" customHeight="1">
      <c r="A28" s="1053"/>
      <c r="B28" s="866" t="s">
        <v>40</v>
      </c>
      <c r="C28" s="876">
        <v>150</v>
      </c>
      <c r="D28" s="877" t="s">
        <v>208</v>
      </c>
      <c r="E28" s="878">
        <v>60</v>
      </c>
      <c r="F28" s="876">
        <v>180</v>
      </c>
      <c r="G28" s="877" t="s">
        <v>208</v>
      </c>
      <c r="H28" s="878">
        <v>75</v>
      </c>
      <c r="I28" s="876">
        <v>200</v>
      </c>
      <c r="J28" s="877" t="s">
        <v>208</v>
      </c>
      <c r="K28" s="878">
        <v>90</v>
      </c>
    </row>
    <row r="29" spans="1:11" s="857" customFormat="1" ht="33.75" customHeight="1">
      <c r="A29" s="1053"/>
      <c r="B29" s="866" t="s">
        <v>41</v>
      </c>
      <c r="C29" s="876">
        <v>25</v>
      </c>
      <c r="D29" s="877" t="s">
        <v>208</v>
      </c>
      <c r="E29" s="878">
        <v>10</v>
      </c>
      <c r="F29" s="876">
        <v>25</v>
      </c>
      <c r="G29" s="877" t="s">
        <v>208</v>
      </c>
      <c r="H29" s="878">
        <v>10</v>
      </c>
      <c r="I29" s="876">
        <v>25</v>
      </c>
      <c r="J29" s="877" t="s">
        <v>208</v>
      </c>
      <c r="K29" s="878">
        <v>10</v>
      </c>
    </row>
    <row r="30" spans="1:11" ht="9.75" customHeight="1" thickBot="1">
      <c r="A30" s="1053"/>
      <c r="B30" s="866" t="s">
        <v>406</v>
      </c>
      <c r="C30" s="876">
        <v>1</v>
      </c>
      <c r="D30" s="877" t="s">
        <v>47</v>
      </c>
      <c r="E30" s="878">
        <v>80</v>
      </c>
      <c r="F30" s="876">
        <v>1</v>
      </c>
      <c r="G30" s="877" t="s">
        <v>47</v>
      </c>
      <c r="H30" s="878">
        <v>85</v>
      </c>
      <c r="I30" s="876">
        <v>1</v>
      </c>
      <c r="J30" s="877" t="s">
        <v>47</v>
      </c>
      <c r="K30" s="878">
        <v>90</v>
      </c>
    </row>
    <row r="31" spans="1:11" s="861" customFormat="1" ht="21.75" customHeight="1" thickBot="1">
      <c r="A31" s="1054"/>
      <c r="B31" s="879" t="s">
        <v>199</v>
      </c>
      <c r="C31" s="880">
        <f>SUM(C24:C30)</f>
        <v>827</v>
      </c>
      <c r="D31" s="881"/>
      <c r="E31" s="882">
        <f>SUM(E24:E30)</f>
        <v>835</v>
      </c>
      <c r="F31" s="880">
        <f>SUM(F24:F30)</f>
        <v>907</v>
      </c>
      <c r="G31" s="881"/>
      <c r="H31" s="882">
        <f>SUM(H24:H30)</f>
        <v>925</v>
      </c>
      <c r="I31" s="880">
        <f>SUM(I24:I30)</f>
        <v>977</v>
      </c>
      <c r="J31" s="881"/>
      <c r="K31" s="882">
        <f>SUM(K24:K30)</f>
        <v>1010</v>
      </c>
    </row>
    <row r="32" spans="1:11" ht="12.75" customHeight="1" thickBot="1">
      <c r="A32" s="30"/>
      <c r="B32" s="31"/>
      <c r="C32" s="32"/>
      <c r="D32" s="32"/>
      <c r="E32" s="32"/>
      <c r="F32" s="32"/>
      <c r="G32" s="32"/>
      <c r="H32" s="32"/>
      <c r="I32" s="32"/>
      <c r="J32" s="32"/>
      <c r="K32" s="33"/>
    </row>
    <row r="33" spans="1:11" ht="27.75" customHeight="1">
      <c r="A33" s="1058" t="s">
        <v>239</v>
      </c>
      <c r="B33" s="107"/>
      <c r="C33" s="100"/>
      <c r="D33" s="98"/>
      <c r="E33" s="99"/>
      <c r="F33" s="100"/>
      <c r="G33" s="98"/>
      <c r="H33" s="99"/>
      <c r="I33" s="100"/>
      <c r="J33" s="98"/>
      <c r="K33" s="99"/>
    </row>
    <row r="34" spans="1:11" ht="12.75" customHeight="1">
      <c r="A34" s="1059"/>
      <c r="B34" s="111"/>
      <c r="C34" s="103"/>
      <c r="D34" s="101"/>
      <c r="E34" s="102"/>
      <c r="F34" s="103"/>
      <c r="G34" s="101"/>
      <c r="H34" s="102"/>
      <c r="I34" s="103"/>
      <c r="J34" s="101"/>
      <c r="K34" s="102"/>
    </row>
    <row r="35" spans="1:11" ht="12.75" customHeight="1">
      <c r="A35" s="1059"/>
      <c r="B35" s="108"/>
      <c r="C35" s="103"/>
      <c r="D35" s="101"/>
      <c r="E35" s="102"/>
      <c r="F35" s="103"/>
      <c r="G35" s="101"/>
      <c r="H35" s="102"/>
      <c r="I35" s="103"/>
      <c r="J35" s="101"/>
      <c r="K35" s="102"/>
    </row>
    <row r="36" spans="1:11" ht="28.5" customHeight="1">
      <c r="A36" s="1059"/>
      <c r="B36" s="108"/>
      <c r="C36" s="103"/>
      <c r="D36" s="101"/>
      <c r="E36" s="102"/>
      <c r="F36" s="103"/>
      <c r="G36" s="101"/>
      <c r="H36" s="102"/>
      <c r="I36" s="103"/>
      <c r="J36" s="101"/>
      <c r="K36" s="102"/>
    </row>
    <row r="37" spans="1:11" ht="19.5" customHeight="1" thickBot="1">
      <c r="A37" s="1059"/>
      <c r="B37" s="109"/>
      <c r="C37" s="104"/>
      <c r="D37" s="105"/>
      <c r="E37" s="106"/>
      <c r="F37" s="103"/>
      <c r="G37" s="101"/>
      <c r="H37" s="102"/>
      <c r="I37" s="103"/>
      <c r="J37" s="101"/>
      <c r="K37" s="102"/>
    </row>
    <row r="38" spans="1:11" ht="19.5" customHeight="1" thickBot="1">
      <c r="A38" s="1060"/>
      <c r="B38" s="84" t="s">
        <v>199</v>
      </c>
      <c r="C38" s="112">
        <f>SUM(C33:C37)</f>
        <v>0</v>
      </c>
      <c r="D38" s="113"/>
      <c r="E38" s="122">
        <f>SUM(E33:E37)</f>
        <v>0</v>
      </c>
      <c r="F38" s="112">
        <f>SUM(F33:F37)</f>
        <v>0</v>
      </c>
      <c r="G38" s="113"/>
      <c r="H38" s="122">
        <f>SUM(H33:H37)</f>
        <v>0</v>
      </c>
      <c r="I38" s="112">
        <f>SUM(I33:I37)</f>
        <v>0</v>
      </c>
      <c r="J38" s="113"/>
      <c r="K38" s="122">
        <f>SUM(K33:K37)</f>
        <v>0</v>
      </c>
    </row>
    <row r="39" spans="1:11" ht="19.5" customHeight="1" thickBot="1">
      <c r="A39" s="30"/>
      <c r="B39" s="31"/>
      <c r="C39" s="32"/>
      <c r="D39" s="32"/>
      <c r="E39" s="32"/>
      <c r="F39" s="32"/>
      <c r="G39" s="32"/>
      <c r="H39" s="32"/>
      <c r="I39" s="32"/>
      <c r="J39" s="32"/>
      <c r="K39" s="33"/>
    </row>
    <row r="40" spans="1:11" ht="19.5" customHeight="1">
      <c r="A40" s="1052" t="s">
        <v>240</v>
      </c>
      <c r="B40" s="872" t="s">
        <v>407</v>
      </c>
      <c r="C40" s="873">
        <v>1</v>
      </c>
      <c r="D40" s="874" t="s">
        <v>47</v>
      </c>
      <c r="E40" s="875">
        <v>290</v>
      </c>
      <c r="F40" s="873">
        <v>1</v>
      </c>
      <c r="G40" s="874" t="s">
        <v>47</v>
      </c>
      <c r="H40" s="875">
        <v>350</v>
      </c>
      <c r="I40" s="873">
        <v>1</v>
      </c>
      <c r="J40" s="874" t="s">
        <v>47</v>
      </c>
      <c r="K40" s="875">
        <v>330</v>
      </c>
    </row>
    <row r="41" spans="1:11" ht="19.5" customHeight="1">
      <c r="A41" s="1053"/>
      <c r="B41" s="866" t="s">
        <v>408</v>
      </c>
      <c r="C41" s="876">
        <v>2000</v>
      </c>
      <c r="D41" s="877" t="s">
        <v>208</v>
      </c>
      <c r="E41" s="878">
        <v>440</v>
      </c>
      <c r="F41" s="876">
        <v>2000</v>
      </c>
      <c r="G41" s="877" t="s">
        <v>208</v>
      </c>
      <c r="H41" s="878">
        <v>900</v>
      </c>
      <c r="I41" s="876">
        <v>2000</v>
      </c>
      <c r="J41" s="877" t="s">
        <v>208</v>
      </c>
      <c r="K41" s="878">
        <v>985</v>
      </c>
    </row>
    <row r="42" spans="1:11" ht="27.75" customHeight="1">
      <c r="A42" s="1053"/>
      <c r="B42" s="866" t="s">
        <v>409</v>
      </c>
      <c r="C42" s="876">
        <v>1</v>
      </c>
      <c r="D42" s="877" t="s">
        <v>47</v>
      </c>
      <c r="E42" s="878">
        <v>65</v>
      </c>
      <c r="F42" s="876">
        <v>1</v>
      </c>
      <c r="G42" s="877" t="s">
        <v>47</v>
      </c>
      <c r="H42" s="878">
        <v>70</v>
      </c>
      <c r="I42" s="876">
        <v>1</v>
      </c>
      <c r="J42" s="877" t="s">
        <v>47</v>
      </c>
      <c r="K42" s="878">
        <v>75</v>
      </c>
    </row>
    <row r="43" spans="1:11" ht="19.5" customHeight="1">
      <c r="A43" s="1053"/>
      <c r="B43" s="866" t="s">
        <v>410</v>
      </c>
      <c r="C43" s="876">
        <v>300</v>
      </c>
      <c r="D43" s="877" t="s">
        <v>208</v>
      </c>
      <c r="E43" s="878">
        <v>40</v>
      </c>
      <c r="F43" s="876">
        <v>300</v>
      </c>
      <c r="G43" s="877" t="s">
        <v>208</v>
      </c>
      <c r="H43" s="878">
        <v>45</v>
      </c>
      <c r="I43" s="876">
        <v>300</v>
      </c>
      <c r="J43" s="877" t="s">
        <v>208</v>
      </c>
      <c r="K43" s="878">
        <v>50</v>
      </c>
    </row>
    <row r="44" spans="1:11" ht="19.5" customHeight="1" thickBot="1">
      <c r="A44" s="1053"/>
      <c r="B44" s="854" t="s">
        <v>411</v>
      </c>
      <c r="C44" s="883">
        <v>20</v>
      </c>
      <c r="D44" s="884" t="s">
        <v>208</v>
      </c>
      <c r="E44" s="885">
        <v>10</v>
      </c>
      <c r="F44" s="876">
        <v>20</v>
      </c>
      <c r="G44" s="877" t="s">
        <v>208</v>
      </c>
      <c r="H44" s="878">
        <v>10</v>
      </c>
      <c r="I44" s="876">
        <v>20</v>
      </c>
      <c r="J44" s="877" t="s">
        <v>208</v>
      </c>
      <c r="K44" s="878">
        <v>15</v>
      </c>
    </row>
    <row r="45" spans="1:11" ht="19.5" customHeight="1" thickBot="1">
      <c r="A45" s="1054"/>
      <c r="B45" s="886" t="s">
        <v>199</v>
      </c>
      <c r="C45" s="887">
        <f>SUM(C40:C44)</f>
        <v>2322</v>
      </c>
      <c r="D45" s="888"/>
      <c r="E45" s="889">
        <f>SUM(E40:E44)</f>
        <v>845</v>
      </c>
      <c r="F45" s="887">
        <f>SUM(F40:F44)</f>
        <v>2322</v>
      </c>
      <c r="G45" s="888"/>
      <c r="H45" s="889">
        <f>SUM(H40:H44)</f>
        <v>1375</v>
      </c>
      <c r="I45" s="887">
        <f>SUM(I40:I44)</f>
        <v>2322</v>
      </c>
      <c r="J45" s="888"/>
      <c r="K45" s="889">
        <f>SUM(K40:K44)</f>
        <v>1455</v>
      </c>
    </row>
    <row r="46" spans="1:11" ht="19.5" customHeight="1" thickBot="1">
      <c r="A46" s="30"/>
      <c r="B46" s="31"/>
      <c r="C46" s="32"/>
      <c r="D46" s="32"/>
      <c r="E46" s="32"/>
      <c r="F46" s="32"/>
      <c r="G46" s="32"/>
      <c r="H46" s="32"/>
      <c r="I46" s="32"/>
      <c r="J46" s="32"/>
      <c r="K46" s="33"/>
    </row>
    <row r="47" spans="1:11" ht="19.5" customHeight="1">
      <c r="A47" s="1058" t="s">
        <v>241</v>
      </c>
      <c r="B47" s="107"/>
      <c r="C47" s="100"/>
      <c r="D47" s="98"/>
      <c r="E47" s="99"/>
      <c r="F47" s="100"/>
      <c r="G47" s="98"/>
      <c r="H47" s="99"/>
      <c r="I47" s="100"/>
      <c r="J47" s="98"/>
      <c r="K47" s="99"/>
    </row>
    <row r="48" spans="1:11" ht="19.5" customHeight="1">
      <c r="A48" s="1059"/>
      <c r="B48" s="111"/>
      <c r="C48" s="103"/>
      <c r="D48" s="101"/>
      <c r="E48" s="102"/>
      <c r="F48" s="103"/>
      <c r="G48" s="101"/>
      <c r="H48" s="102"/>
      <c r="I48" s="103"/>
      <c r="J48" s="101"/>
      <c r="K48" s="102"/>
    </row>
    <row r="49" spans="1:11" ht="19.5" customHeight="1">
      <c r="A49" s="1059"/>
      <c r="B49" s="108"/>
      <c r="C49" s="103"/>
      <c r="D49" s="101"/>
      <c r="E49" s="102"/>
      <c r="F49" s="103"/>
      <c r="G49" s="101"/>
      <c r="H49" s="102"/>
      <c r="I49" s="103"/>
      <c r="J49" s="101"/>
      <c r="K49" s="102"/>
    </row>
    <row r="50" spans="1:11" s="849" customFormat="1" ht="19.5" customHeight="1">
      <c r="A50" s="1059"/>
      <c r="B50" s="108"/>
      <c r="C50" s="103"/>
      <c r="D50" s="101"/>
      <c r="E50" s="102"/>
      <c r="F50" s="103"/>
      <c r="G50" s="101"/>
      <c r="H50" s="102"/>
      <c r="I50" s="103"/>
      <c r="J50" s="101"/>
      <c r="K50" s="102"/>
    </row>
    <row r="51" spans="1:11" ht="12.75" customHeight="1" thickBot="1">
      <c r="A51" s="1059"/>
      <c r="B51" s="109"/>
      <c r="C51" s="104"/>
      <c r="D51" s="105"/>
      <c r="E51" s="106"/>
      <c r="F51" s="103"/>
      <c r="G51" s="101"/>
      <c r="H51" s="102"/>
      <c r="I51" s="103"/>
      <c r="J51" s="101"/>
      <c r="K51" s="102"/>
    </row>
    <row r="52" spans="1:11" ht="28.5" customHeight="1" thickBot="1">
      <c r="A52" s="1060"/>
      <c r="B52" s="84" t="s">
        <v>199</v>
      </c>
      <c r="C52" s="112">
        <f>SUM(C47:C51)</f>
        <v>0</v>
      </c>
      <c r="D52" s="113"/>
      <c r="E52" s="122">
        <f>SUM(E47:E51)</f>
        <v>0</v>
      </c>
      <c r="F52" s="112">
        <f>SUM(F47:F51)</f>
        <v>0</v>
      </c>
      <c r="G52" s="113"/>
      <c r="H52" s="122">
        <f>SUM(H47:H51)</f>
        <v>0</v>
      </c>
      <c r="I52" s="112">
        <f>SUM(I47:I51)</f>
        <v>0</v>
      </c>
      <c r="J52" s="113"/>
      <c r="K52" s="122">
        <f>SUM(K47:K51)</f>
        <v>0</v>
      </c>
    </row>
    <row r="53" spans="1:11" s="31" customFormat="1" ht="19.5" customHeight="1" thickBot="1">
      <c r="A53" s="30"/>
      <c r="C53" s="32"/>
      <c r="D53" s="32"/>
      <c r="E53" s="32"/>
      <c r="F53" s="32"/>
      <c r="G53" s="32"/>
      <c r="H53" s="32"/>
      <c r="I53" s="32"/>
      <c r="J53" s="32"/>
      <c r="K53" s="33"/>
    </row>
    <row r="54" spans="1:11" s="31" customFormat="1" ht="33" customHeight="1">
      <c r="A54" s="1058" t="s">
        <v>242</v>
      </c>
      <c r="B54" s="107"/>
      <c r="C54" s="100"/>
      <c r="D54" s="98"/>
      <c r="E54" s="99"/>
      <c r="F54" s="100"/>
      <c r="G54" s="98"/>
      <c r="H54" s="99"/>
      <c r="I54" s="100"/>
      <c r="J54" s="98"/>
      <c r="K54" s="99"/>
    </row>
    <row r="55" spans="1:11" s="31" customFormat="1" ht="30.75" customHeight="1">
      <c r="A55" s="1059"/>
      <c r="B55" s="111"/>
      <c r="C55" s="103"/>
      <c r="D55" s="101"/>
      <c r="E55" s="102"/>
      <c r="F55" s="103"/>
      <c r="G55" s="101"/>
      <c r="H55" s="102"/>
      <c r="I55" s="103"/>
      <c r="J55" s="101"/>
      <c r="K55" s="102"/>
    </row>
    <row r="56" spans="1:11" s="31" customFormat="1" ht="28.5" customHeight="1">
      <c r="A56" s="1059"/>
      <c r="B56" s="111"/>
      <c r="C56" s="103"/>
      <c r="D56" s="101"/>
      <c r="E56" s="102"/>
      <c r="F56" s="103"/>
      <c r="G56" s="101"/>
      <c r="H56" s="102"/>
      <c r="I56" s="103"/>
      <c r="J56" s="101"/>
      <c r="K56" s="102"/>
    </row>
    <row r="57" spans="1:11" s="31" customFormat="1" ht="19.5" customHeight="1">
      <c r="A57" s="1059"/>
      <c r="B57" s="108"/>
      <c r="C57" s="103"/>
      <c r="D57" s="101"/>
      <c r="E57" s="102"/>
      <c r="F57" s="103"/>
      <c r="G57" s="101"/>
      <c r="H57" s="102"/>
      <c r="I57" s="103"/>
      <c r="J57" s="101"/>
      <c r="K57" s="102"/>
    </row>
    <row r="58" spans="1:11" s="31" customFormat="1" ht="48" customHeight="1">
      <c r="A58" s="1059"/>
      <c r="B58" s="108"/>
      <c r="C58" s="103"/>
      <c r="D58" s="101"/>
      <c r="E58" s="102"/>
      <c r="F58" s="103"/>
      <c r="G58" s="101"/>
      <c r="H58" s="102"/>
      <c r="I58" s="103"/>
      <c r="J58" s="101"/>
      <c r="K58" s="102"/>
    </row>
    <row r="59" spans="1:11" s="31" customFormat="1" ht="51.75" customHeight="1" thickBot="1">
      <c r="A59" s="1059"/>
      <c r="B59" s="109"/>
      <c r="C59" s="104"/>
      <c r="D59" s="105"/>
      <c r="E59" s="106"/>
      <c r="F59" s="103"/>
      <c r="G59" s="101"/>
      <c r="H59" s="102"/>
      <c r="I59" s="103"/>
      <c r="J59" s="101"/>
      <c r="K59" s="102"/>
    </row>
    <row r="60" spans="1:11" s="31" customFormat="1" ht="47.25" customHeight="1" thickBot="1">
      <c r="A60" s="1060"/>
      <c r="B60" s="84" t="s">
        <v>199</v>
      </c>
      <c r="C60" s="112">
        <f>SUM(C54:C59)</f>
        <v>0</v>
      </c>
      <c r="D60" s="113"/>
      <c r="E60" s="122">
        <f>SUM(E54:E59)</f>
        <v>0</v>
      </c>
      <c r="F60" s="112">
        <f>SUM(F54:F59)</f>
        <v>0</v>
      </c>
      <c r="G60" s="113"/>
      <c r="H60" s="122">
        <f>SUM(H54:H59)</f>
        <v>0</v>
      </c>
      <c r="I60" s="112">
        <f>SUM(I54:I59)</f>
        <v>0</v>
      </c>
      <c r="J60" s="113"/>
      <c r="K60" s="122">
        <f>SUM(K54:K59)</f>
        <v>0</v>
      </c>
    </row>
    <row r="61" spans="1:11" s="31" customFormat="1" ht="27.75" customHeight="1" thickBot="1">
      <c r="A61" s="30"/>
      <c r="C61" s="32"/>
      <c r="D61" s="32"/>
      <c r="E61" s="32"/>
      <c r="F61" s="32"/>
      <c r="G61" s="32"/>
      <c r="H61" s="32"/>
      <c r="I61" s="32"/>
      <c r="J61" s="32"/>
      <c r="K61" s="33"/>
    </row>
    <row r="62" spans="1:11" s="31" customFormat="1" ht="19.5" customHeight="1">
      <c r="A62" s="1058" t="s">
        <v>243</v>
      </c>
      <c r="B62" s="107"/>
      <c r="C62" s="100"/>
      <c r="D62" s="98"/>
      <c r="E62" s="99"/>
      <c r="F62" s="100"/>
      <c r="G62" s="98"/>
      <c r="H62" s="99"/>
      <c r="I62" s="100"/>
      <c r="J62" s="98"/>
      <c r="K62" s="99"/>
    </row>
    <row r="63" spans="1:11" s="31" customFormat="1" ht="19.5" customHeight="1">
      <c r="A63" s="1059"/>
      <c r="B63" s="111"/>
      <c r="C63" s="103"/>
      <c r="D63" s="101"/>
      <c r="E63" s="102"/>
      <c r="F63" s="103"/>
      <c r="G63" s="101"/>
      <c r="H63" s="102"/>
      <c r="I63" s="103"/>
      <c r="J63" s="101"/>
      <c r="K63" s="102"/>
    </row>
    <row r="64" spans="1:11" s="31" customFormat="1" ht="19.5" customHeight="1">
      <c r="A64" s="1059"/>
      <c r="B64" s="111"/>
      <c r="C64" s="103"/>
      <c r="D64" s="101"/>
      <c r="E64" s="102"/>
      <c r="F64" s="103"/>
      <c r="G64" s="101"/>
      <c r="H64" s="102"/>
      <c r="I64" s="103"/>
      <c r="J64" s="101"/>
      <c r="K64" s="102"/>
    </row>
    <row r="65" spans="1:11" s="31" customFormat="1" ht="21.75" customHeight="1">
      <c r="A65" s="1059"/>
      <c r="B65" s="108"/>
      <c r="C65" s="103"/>
      <c r="D65" s="101"/>
      <c r="E65" s="102"/>
      <c r="F65" s="103"/>
      <c r="G65" s="101"/>
      <c r="H65" s="102"/>
      <c r="I65" s="103"/>
      <c r="J65" s="101"/>
      <c r="K65" s="102"/>
    </row>
    <row r="66" spans="1:11" ht="22.5" customHeight="1">
      <c r="A66" s="1059"/>
      <c r="B66" s="108"/>
      <c r="C66" s="103"/>
      <c r="D66" s="101"/>
      <c r="E66" s="102"/>
      <c r="F66" s="103"/>
      <c r="G66" s="101"/>
      <c r="H66" s="102"/>
      <c r="I66" s="103"/>
      <c r="J66" s="101"/>
      <c r="K66" s="102"/>
    </row>
    <row r="67" spans="1:11" ht="12.75" customHeight="1" thickBot="1">
      <c r="A67" s="1059"/>
      <c r="B67" s="109"/>
      <c r="C67" s="104"/>
      <c r="D67" s="105"/>
      <c r="E67" s="106"/>
      <c r="F67" s="103"/>
      <c r="G67" s="101"/>
      <c r="H67" s="102"/>
      <c r="I67" s="103"/>
      <c r="J67" s="101"/>
      <c r="K67" s="102"/>
    </row>
    <row r="68" spans="1:27" s="77" customFormat="1" ht="28.5" customHeight="1" thickBot="1">
      <c r="A68" s="1073" t="s">
        <v>84</v>
      </c>
      <c r="B68" s="1074"/>
      <c r="C68" s="890">
        <f>C31+C38+C45+C52+C60</f>
        <v>3149</v>
      </c>
      <c r="D68" s="890">
        <f aca="true" t="shared" si="0" ref="D68:K68">D31+D38+D45+D52+D60</f>
        <v>0</v>
      </c>
      <c r="E68" s="890">
        <f t="shared" si="0"/>
        <v>1680</v>
      </c>
      <c r="F68" s="890">
        <f t="shared" si="0"/>
        <v>3229</v>
      </c>
      <c r="G68" s="890">
        <f t="shared" si="0"/>
        <v>0</v>
      </c>
      <c r="H68" s="890">
        <f t="shared" si="0"/>
        <v>2300</v>
      </c>
      <c r="I68" s="890">
        <f t="shared" si="0"/>
        <v>3299</v>
      </c>
      <c r="J68" s="890">
        <f t="shared" si="0"/>
        <v>0</v>
      </c>
      <c r="K68" s="890">
        <f t="shared" si="0"/>
        <v>2465</v>
      </c>
      <c r="L68" s="831"/>
      <c r="M68" s="831"/>
      <c r="N68" s="831"/>
      <c r="O68" s="831"/>
      <c r="P68" s="831"/>
      <c r="Q68" s="831"/>
      <c r="R68" s="831"/>
      <c r="S68" s="831"/>
      <c r="T68" s="831"/>
      <c r="U68" s="831"/>
      <c r="V68" s="831"/>
      <c r="W68" s="831"/>
      <c r="X68" s="831"/>
      <c r="Y68" s="831"/>
      <c r="Z68" s="831"/>
      <c r="AA68" s="831"/>
    </row>
    <row r="69" spans="1:11" ht="12.75" customHeight="1" thickBot="1">
      <c r="A69" s="30"/>
      <c r="B69" s="31"/>
      <c r="C69" s="32"/>
      <c r="D69" s="32"/>
      <c r="E69" s="32"/>
      <c r="F69" s="32"/>
      <c r="G69" s="32"/>
      <c r="H69" s="32"/>
      <c r="I69" s="32"/>
      <c r="J69" s="32"/>
      <c r="K69" s="33"/>
    </row>
    <row r="70" spans="1:11" ht="12.75" customHeight="1" thickBot="1">
      <c r="A70" s="1068" t="s">
        <v>191</v>
      </c>
      <c r="B70" s="1069"/>
      <c r="C70" s="1069"/>
      <c r="D70" s="1069"/>
      <c r="E70" s="1069"/>
      <c r="F70" s="1069"/>
      <c r="G70" s="1069"/>
      <c r="H70" s="1069"/>
      <c r="I70" s="1069"/>
      <c r="J70" s="1069"/>
      <c r="K70" s="1070"/>
    </row>
    <row r="71" spans="1:11" ht="12.75" customHeight="1">
      <c r="A71" s="1052" t="s">
        <v>244</v>
      </c>
      <c r="B71" s="891" t="s">
        <v>412</v>
      </c>
      <c r="C71" s="873">
        <v>5</v>
      </c>
      <c r="D71" s="874" t="s">
        <v>208</v>
      </c>
      <c r="E71" s="875">
        <v>70</v>
      </c>
      <c r="F71" s="873">
        <v>5</v>
      </c>
      <c r="G71" s="874" t="s">
        <v>208</v>
      </c>
      <c r="H71" s="875">
        <v>80</v>
      </c>
      <c r="I71" s="873">
        <v>5</v>
      </c>
      <c r="J71" s="874" t="s">
        <v>208</v>
      </c>
      <c r="K71" s="875">
        <v>85</v>
      </c>
    </row>
    <row r="72" spans="1:11" ht="31.5" customHeight="1">
      <c r="A72" s="1053"/>
      <c r="B72" s="892" t="s">
        <v>177</v>
      </c>
      <c r="C72" s="893">
        <v>200</v>
      </c>
      <c r="D72" s="894" t="s">
        <v>208</v>
      </c>
      <c r="E72" s="895">
        <v>45</v>
      </c>
      <c r="F72" s="893">
        <v>144</v>
      </c>
      <c r="G72" s="894" t="s">
        <v>208</v>
      </c>
      <c r="H72" s="895">
        <v>50</v>
      </c>
      <c r="I72" s="893">
        <v>200</v>
      </c>
      <c r="J72" s="894" t="s">
        <v>208</v>
      </c>
      <c r="K72" s="895">
        <v>55</v>
      </c>
    </row>
    <row r="73" spans="1:11" ht="12.75" customHeight="1">
      <c r="A73" s="1053"/>
      <c r="B73" s="892" t="s">
        <v>179</v>
      </c>
      <c r="C73" s="876">
        <v>20</v>
      </c>
      <c r="D73" s="877" t="s">
        <v>208</v>
      </c>
      <c r="E73" s="878">
        <v>35</v>
      </c>
      <c r="F73" s="876">
        <v>20</v>
      </c>
      <c r="G73" s="877" t="s">
        <v>208</v>
      </c>
      <c r="H73" s="878">
        <v>40</v>
      </c>
      <c r="I73" s="876">
        <v>20</v>
      </c>
      <c r="J73" s="877" t="s">
        <v>208</v>
      </c>
      <c r="K73" s="878">
        <v>45</v>
      </c>
    </row>
    <row r="74" spans="1:11" ht="12.75" customHeight="1">
      <c r="A74" s="1053"/>
      <c r="B74" s="892" t="s">
        <v>35</v>
      </c>
      <c r="C74" s="876">
        <v>10</v>
      </c>
      <c r="D74" s="877" t="s">
        <v>208</v>
      </c>
      <c r="E74" s="878">
        <v>10</v>
      </c>
      <c r="F74" s="876">
        <v>10</v>
      </c>
      <c r="G74" s="877" t="s">
        <v>208</v>
      </c>
      <c r="H74" s="878">
        <v>10</v>
      </c>
      <c r="I74" s="876">
        <v>10</v>
      </c>
      <c r="J74" s="877" t="s">
        <v>208</v>
      </c>
      <c r="K74" s="878">
        <v>10</v>
      </c>
    </row>
    <row r="75" spans="1:11" ht="18" customHeight="1">
      <c r="A75" s="1053"/>
      <c r="B75" s="892" t="s">
        <v>703</v>
      </c>
      <c r="C75" s="876">
        <v>10</v>
      </c>
      <c r="D75" s="877" t="s">
        <v>208</v>
      </c>
      <c r="E75" s="878">
        <v>30</v>
      </c>
      <c r="F75" s="876">
        <v>10</v>
      </c>
      <c r="G75" s="877" t="s">
        <v>208</v>
      </c>
      <c r="H75" s="878">
        <v>35</v>
      </c>
      <c r="I75" s="876">
        <v>10</v>
      </c>
      <c r="J75" s="877" t="s">
        <v>208</v>
      </c>
      <c r="K75" s="878">
        <v>40</v>
      </c>
    </row>
    <row r="76" spans="1:11" ht="18" customHeight="1">
      <c r="A76" s="1053"/>
      <c r="B76" s="892" t="s">
        <v>704</v>
      </c>
      <c r="C76" s="876">
        <v>1</v>
      </c>
      <c r="D76" s="877" t="s">
        <v>47</v>
      </c>
      <c r="E76" s="878">
        <v>27</v>
      </c>
      <c r="F76" s="876">
        <v>1</v>
      </c>
      <c r="G76" s="877" t="s">
        <v>47</v>
      </c>
      <c r="H76" s="878">
        <v>30</v>
      </c>
      <c r="I76" s="876">
        <v>1</v>
      </c>
      <c r="J76" s="877" t="s">
        <v>47</v>
      </c>
      <c r="K76" s="878">
        <v>35</v>
      </c>
    </row>
    <row r="77" spans="1:11" ht="18" customHeight="1">
      <c r="A77" s="1053"/>
      <c r="B77" s="892" t="s">
        <v>28</v>
      </c>
      <c r="C77" s="876">
        <v>100</v>
      </c>
      <c r="D77" s="877" t="s">
        <v>208</v>
      </c>
      <c r="E77" s="878">
        <v>5</v>
      </c>
      <c r="F77" s="876">
        <v>100</v>
      </c>
      <c r="G77" s="877" t="s">
        <v>208</v>
      </c>
      <c r="H77" s="878">
        <v>5</v>
      </c>
      <c r="I77" s="876">
        <v>79</v>
      </c>
      <c r="J77" s="877" t="s">
        <v>208</v>
      </c>
      <c r="K77" s="878">
        <v>5</v>
      </c>
    </row>
    <row r="78" spans="1:11" ht="18" customHeight="1">
      <c r="A78" s="1053"/>
      <c r="B78" s="896" t="s">
        <v>413</v>
      </c>
      <c r="C78" s="876">
        <v>5</v>
      </c>
      <c r="D78" s="877" t="s">
        <v>208</v>
      </c>
      <c r="E78" s="878">
        <v>30</v>
      </c>
      <c r="F78" s="876">
        <v>5</v>
      </c>
      <c r="G78" s="877" t="s">
        <v>208</v>
      </c>
      <c r="H78" s="878">
        <v>35</v>
      </c>
      <c r="I78" s="876">
        <v>5</v>
      </c>
      <c r="J78" s="877" t="s">
        <v>208</v>
      </c>
      <c r="K78" s="878">
        <v>40</v>
      </c>
    </row>
    <row r="79" spans="1:11" ht="18" customHeight="1" thickBot="1">
      <c r="A79" s="1053"/>
      <c r="B79" s="896" t="s">
        <v>414</v>
      </c>
      <c r="C79" s="876">
        <v>5</v>
      </c>
      <c r="D79" s="877" t="s">
        <v>208</v>
      </c>
      <c r="E79" s="878">
        <v>10</v>
      </c>
      <c r="F79" s="876">
        <v>5</v>
      </c>
      <c r="G79" s="877" t="s">
        <v>208</v>
      </c>
      <c r="H79" s="878">
        <v>15</v>
      </c>
      <c r="I79" s="876">
        <v>5</v>
      </c>
      <c r="J79" s="877" t="s">
        <v>208</v>
      </c>
      <c r="K79" s="878">
        <v>20</v>
      </c>
    </row>
    <row r="80" spans="1:11" ht="18" customHeight="1" thickBot="1">
      <c r="A80" s="1054"/>
      <c r="B80" s="886" t="s">
        <v>199</v>
      </c>
      <c r="C80" s="887">
        <f>SUM(C71:C79)</f>
        <v>356</v>
      </c>
      <c r="D80" s="888"/>
      <c r="E80" s="889">
        <f>SUM(E71:E79)</f>
        <v>262</v>
      </c>
      <c r="F80" s="887">
        <f>SUM(F71:F79)</f>
        <v>300</v>
      </c>
      <c r="G80" s="888"/>
      <c r="H80" s="889">
        <f>SUM(H71:H79)</f>
        <v>300</v>
      </c>
      <c r="I80" s="887">
        <f>SUM(I71:I79)</f>
        <v>335</v>
      </c>
      <c r="J80" s="888"/>
      <c r="K80" s="889">
        <f>SUM(K71:K79)</f>
        <v>335</v>
      </c>
    </row>
    <row r="81" spans="1:11" ht="18" customHeight="1" thickBot="1">
      <c r="A81" s="30"/>
      <c r="B81" s="31"/>
      <c r="C81" s="32"/>
      <c r="D81" s="32"/>
      <c r="E81" s="32"/>
      <c r="F81" s="32"/>
      <c r="G81" s="32"/>
      <c r="H81" s="32"/>
      <c r="I81" s="32"/>
      <c r="J81" s="32"/>
      <c r="K81" s="33"/>
    </row>
    <row r="82" spans="1:11" ht="18" customHeight="1">
      <c r="A82" s="1052" t="s">
        <v>245</v>
      </c>
      <c r="B82" s="897" t="s">
        <v>48</v>
      </c>
      <c r="C82" s="873">
        <v>600</v>
      </c>
      <c r="D82" s="874" t="s">
        <v>208</v>
      </c>
      <c r="E82" s="898">
        <v>2200</v>
      </c>
      <c r="F82" s="873">
        <v>600</v>
      </c>
      <c r="G82" s="874" t="s">
        <v>208</v>
      </c>
      <c r="H82" s="875">
        <v>2340</v>
      </c>
      <c r="I82" s="873">
        <v>600</v>
      </c>
      <c r="J82" s="874" t="s">
        <v>208</v>
      </c>
      <c r="K82" s="875">
        <v>2440</v>
      </c>
    </row>
    <row r="83" spans="1:11" ht="18" customHeight="1">
      <c r="A83" s="1053"/>
      <c r="B83" s="848" t="s">
        <v>49</v>
      </c>
      <c r="C83" s="893">
        <v>50</v>
      </c>
      <c r="D83" s="894" t="s">
        <v>208</v>
      </c>
      <c r="E83" s="895">
        <v>175</v>
      </c>
      <c r="F83" s="893">
        <v>50</v>
      </c>
      <c r="G83" s="894" t="s">
        <v>208</v>
      </c>
      <c r="H83" s="895">
        <v>185</v>
      </c>
      <c r="I83" s="893">
        <v>50</v>
      </c>
      <c r="J83" s="894" t="s">
        <v>208</v>
      </c>
      <c r="K83" s="895">
        <v>195</v>
      </c>
    </row>
    <row r="84" spans="1:11" ht="18" customHeight="1">
      <c r="A84" s="1053"/>
      <c r="B84" s="848" t="s">
        <v>415</v>
      </c>
      <c r="C84" s="893">
        <v>2</v>
      </c>
      <c r="D84" s="894" t="s">
        <v>208</v>
      </c>
      <c r="E84" s="895">
        <v>70</v>
      </c>
      <c r="F84" s="893">
        <v>2</v>
      </c>
      <c r="G84" s="894" t="s">
        <v>208</v>
      </c>
      <c r="H84" s="895">
        <v>75</v>
      </c>
      <c r="I84" s="893">
        <v>2</v>
      </c>
      <c r="J84" s="894" t="s">
        <v>208</v>
      </c>
      <c r="K84" s="895">
        <v>80</v>
      </c>
    </row>
    <row r="85" spans="1:11" ht="18" customHeight="1">
      <c r="A85" s="1053"/>
      <c r="B85" s="854" t="s">
        <v>50</v>
      </c>
      <c r="C85" s="876">
        <v>50</v>
      </c>
      <c r="D85" s="877" t="s">
        <v>208</v>
      </c>
      <c r="E85" s="878">
        <v>150</v>
      </c>
      <c r="F85" s="876">
        <v>50</v>
      </c>
      <c r="G85" s="877" t="s">
        <v>208</v>
      </c>
      <c r="H85" s="878">
        <v>160</v>
      </c>
      <c r="I85" s="876">
        <v>50</v>
      </c>
      <c r="J85" s="877" t="s">
        <v>208</v>
      </c>
      <c r="K85" s="878">
        <v>170</v>
      </c>
    </row>
    <row r="86" spans="1:11" ht="18" customHeight="1">
      <c r="A86" s="1053"/>
      <c r="B86" s="854" t="s">
        <v>51</v>
      </c>
      <c r="C86" s="883">
        <v>1</v>
      </c>
      <c r="D86" s="884" t="s">
        <v>47</v>
      </c>
      <c r="E86" s="885">
        <v>65</v>
      </c>
      <c r="F86" s="876">
        <v>1</v>
      </c>
      <c r="G86" s="884" t="s">
        <v>47</v>
      </c>
      <c r="H86" s="878">
        <v>70</v>
      </c>
      <c r="I86" s="876">
        <v>1</v>
      </c>
      <c r="J86" s="884" t="s">
        <v>47</v>
      </c>
      <c r="K86" s="878">
        <v>75</v>
      </c>
    </row>
    <row r="87" spans="1:11" ht="15" customHeight="1" thickBot="1">
      <c r="A87" s="1053"/>
      <c r="B87" s="854" t="s">
        <v>416</v>
      </c>
      <c r="C87" s="883">
        <v>1</v>
      </c>
      <c r="D87" s="884" t="s">
        <v>47</v>
      </c>
      <c r="E87" s="885">
        <v>65</v>
      </c>
      <c r="F87" s="876">
        <v>1</v>
      </c>
      <c r="G87" s="884" t="s">
        <v>47</v>
      </c>
      <c r="H87" s="878">
        <v>70</v>
      </c>
      <c r="I87" s="876">
        <v>1</v>
      </c>
      <c r="J87" s="884" t="s">
        <v>47</v>
      </c>
      <c r="K87" s="878">
        <v>75</v>
      </c>
    </row>
    <row r="88" spans="1:11" ht="15" customHeight="1" thickBot="1">
      <c r="A88" s="1054"/>
      <c r="B88" s="886" t="s">
        <v>199</v>
      </c>
      <c r="C88" s="887">
        <f>SUM(C82:C87)</f>
        <v>704</v>
      </c>
      <c r="D88" s="888"/>
      <c r="E88" s="889">
        <f>SUM(E82:E87)</f>
        <v>2725</v>
      </c>
      <c r="F88" s="887">
        <f>SUM(F82:F87)</f>
        <v>704</v>
      </c>
      <c r="G88" s="888"/>
      <c r="H88" s="889">
        <f>SUM(H82:H87)</f>
        <v>2900</v>
      </c>
      <c r="I88" s="887">
        <f>SUM(I82:I87)</f>
        <v>704</v>
      </c>
      <c r="J88" s="888"/>
      <c r="K88" s="889">
        <f>SUM(K82:K87)</f>
        <v>3035</v>
      </c>
    </row>
    <row r="89" spans="1:11" s="849" customFormat="1" ht="15" customHeight="1" thickBot="1">
      <c r="A89" s="30"/>
      <c r="B89" s="31"/>
      <c r="C89" s="32"/>
      <c r="D89" s="32"/>
      <c r="E89" s="32"/>
      <c r="F89" s="32"/>
      <c r="G89" s="32"/>
      <c r="H89" s="32"/>
      <c r="I89" s="32"/>
      <c r="J89" s="32"/>
      <c r="K89" s="33"/>
    </row>
    <row r="90" spans="1:11" ht="32.25" customHeight="1">
      <c r="A90" s="1058" t="s">
        <v>246</v>
      </c>
      <c r="B90" s="57"/>
      <c r="C90" s="100"/>
      <c r="D90" s="98"/>
      <c r="E90" s="99"/>
      <c r="F90" s="100"/>
      <c r="G90" s="98"/>
      <c r="H90" s="99"/>
      <c r="I90" s="100"/>
      <c r="J90" s="98"/>
      <c r="K90" s="99"/>
    </row>
    <row r="91" spans="1:11" ht="40.5" customHeight="1">
      <c r="A91" s="1059"/>
      <c r="B91" s="58"/>
      <c r="C91" s="103"/>
      <c r="D91" s="101"/>
      <c r="E91" s="102"/>
      <c r="F91" s="103"/>
      <c r="G91" s="101"/>
      <c r="H91" s="102"/>
      <c r="I91" s="103"/>
      <c r="J91" s="101"/>
      <c r="K91" s="102"/>
    </row>
    <row r="92" spans="1:11" s="31" customFormat="1" ht="19.5" customHeight="1">
      <c r="A92" s="1059"/>
      <c r="B92" s="58"/>
      <c r="C92" s="103"/>
      <c r="D92" s="101"/>
      <c r="E92" s="102"/>
      <c r="F92" s="103"/>
      <c r="G92" s="101"/>
      <c r="H92" s="102"/>
      <c r="I92" s="103"/>
      <c r="J92" s="101"/>
      <c r="K92" s="102"/>
    </row>
    <row r="93" spans="1:11" s="31" customFormat="1" ht="91.5" customHeight="1">
      <c r="A93" s="1059"/>
      <c r="B93" s="58"/>
      <c r="C93" s="103"/>
      <c r="D93" s="101"/>
      <c r="E93" s="102"/>
      <c r="F93" s="103"/>
      <c r="G93" s="101"/>
      <c r="H93" s="102"/>
      <c r="I93" s="103"/>
      <c r="J93" s="101"/>
      <c r="K93" s="93"/>
    </row>
    <row r="94" spans="1:11" s="31" customFormat="1" ht="19.5" customHeight="1">
      <c r="A94" s="1059"/>
      <c r="B94" s="58"/>
      <c r="C94" s="103"/>
      <c r="D94" s="101"/>
      <c r="E94" s="102"/>
      <c r="F94" s="103"/>
      <c r="G94" s="101"/>
      <c r="H94" s="102"/>
      <c r="I94" s="103"/>
      <c r="J94" s="101"/>
      <c r="K94" s="93"/>
    </row>
    <row r="95" spans="1:11" s="31" customFormat="1" ht="19.5" customHeight="1" thickBot="1">
      <c r="A95" s="1059"/>
      <c r="B95" s="58"/>
      <c r="C95" s="103"/>
      <c r="D95" s="101"/>
      <c r="E95" s="102"/>
      <c r="F95" s="103"/>
      <c r="G95" s="101"/>
      <c r="H95" s="102"/>
      <c r="I95" s="103"/>
      <c r="J95" s="101"/>
      <c r="K95" s="102"/>
    </row>
    <row r="96" spans="1:11" s="31" customFormat="1" ht="19.5" customHeight="1" thickBot="1">
      <c r="A96" s="1060"/>
      <c r="B96" s="84" t="s">
        <v>199</v>
      </c>
      <c r="C96" s="112">
        <f>SUM(C90:C95)</f>
        <v>0</v>
      </c>
      <c r="D96" s="113"/>
      <c r="E96" s="122">
        <f>SUM(E90:E95)</f>
        <v>0</v>
      </c>
      <c r="F96" s="112">
        <f>SUM(F90:F95)</f>
        <v>0</v>
      </c>
      <c r="G96" s="113"/>
      <c r="H96" s="122">
        <f>SUM(H90:H95)</f>
        <v>0</v>
      </c>
      <c r="I96" s="112">
        <f>SUM(I90:I95)</f>
        <v>0</v>
      </c>
      <c r="J96" s="113"/>
      <c r="K96" s="122">
        <f>SUM(K90:K95)</f>
        <v>0</v>
      </c>
    </row>
    <row r="97" spans="1:11" s="31" customFormat="1" ht="19.5" customHeight="1" thickBot="1">
      <c r="A97" s="30"/>
      <c r="C97" s="32"/>
      <c r="D97" s="32"/>
      <c r="E97" s="32"/>
      <c r="F97" s="32"/>
      <c r="G97" s="32"/>
      <c r="H97" s="32"/>
      <c r="I97" s="32"/>
      <c r="J97" s="32"/>
      <c r="K97" s="33"/>
    </row>
    <row r="98" spans="1:11" s="31" customFormat="1" ht="19.5" customHeight="1">
      <c r="A98" s="1052" t="s">
        <v>247</v>
      </c>
      <c r="B98" s="897" t="s">
        <v>473</v>
      </c>
      <c r="C98" s="864">
        <v>1</v>
      </c>
      <c r="D98" s="867" t="s">
        <v>47</v>
      </c>
      <c r="E98" s="899">
        <v>1760</v>
      </c>
      <c r="F98" s="864">
        <v>1</v>
      </c>
      <c r="G98" s="867" t="s">
        <v>47</v>
      </c>
      <c r="H98" s="899">
        <v>1770</v>
      </c>
      <c r="I98" s="864">
        <v>1</v>
      </c>
      <c r="J98" s="867" t="s">
        <v>47</v>
      </c>
      <c r="K98" s="899">
        <v>1045</v>
      </c>
    </row>
    <row r="99" spans="1:11" s="861" customFormat="1" ht="7.5" customHeight="1">
      <c r="A99" s="1053"/>
      <c r="B99" s="850" t="s">
        <v>417</v>
      </c>
      <c r="C99" s="851">
        <v>1</v>
      </c>
      <c r="D99" s="852" t="s">
        <v>47</v>
      </c>
      <c r="E99" s="853">
        <v>260</v>
      </c>
      <c r="F99" s="851">
        <v>1</v>
      </c>
      <c r="G99" s="852" t="s">
        <v>47</v>
      </c>
      <c r="H99" s="853">
        <v>275</v>
      </c>
      <c r="I99" s="851">
        <v>1</v>
      </c>
      <c r="J99" s="852" t="s">
        <v>47</v>
      </c>
      <c r="K99" s="853">
        <v>290</v>
      </c>
    </row>
    <row r="100" spans="1:11" ht="12.75" customHeight="1">
      <c r="A100" s="1053"/>
      <c r="B100" s="850" t="s">
        <v>418</v>
      </c>
      <c r="C100" s="900">
        <v>1</v>
      </c>
      <c r="D100" s="901" t="s">
        <v>47</v>
      </c>
      <c r="E100" s="853">
        <v>260</v>
      </c>
      <c r="F100" s="900">
        <v>1</v>
      </c>
      <c r="G100" s="901" t="s">
        <v>47</v>
      </c>
      <c r="H100" s="853">
        <v>275</v>
      </c>
      <c r="I100" s="900">
        <v>1</v>
      </c>
      <c r="J100" s="901" t="s">
        <v>47</v>
      </c>
      <c r="K100" s="853">
        <v>290</v>
      </c>
    </row>
    <row r="101" spans="1:11" ht="60.75" customHeight="1">
      <c r="A101" s="1053"/>
      <c r="B101" s="850" t="s">
        <v>419</v>
      </c>
      <c r="C101" s="851">
        <v>1</v>
      </c>
      <c r="D101" s="852" t="s">
        <v>47</v>
      </c>
      <c r="E101" s="853">
        <v>260</v>
      </c>
      <c r="F101" s="851">
        <v>1</v>
      </c>
      <c r="G101" s="852" t="s">
        <v>47</v>
      </c>
      <c r="H101" s="853">
        <v>275</v>
      </c>
      <c r="I101" s="851">
        <v>1</v>
      </c>
      <c r="J101" s="852" t="s">
        <v>47</v>
      </c>
      <c r="K101" s="853">
        <v>290</v>
      </c>
    </row>
    <row r="102" spans="1:11" ht="24" customHeight="1">
      <c r="A102" s="1053"/>
      <c r="B102" s="850" t="s">
        <v>420</v>
      </c>
      <c r="C102" s="851">
        <v>1</v>
      </c>
      <c r="D102" s="852" t="s">
        <v>47</v>
      </c>
      <c r="E102" s="853">
        <v>260</v>
      </c>
      <c r="F102" s="851">
        <v>1</v>
      </c>
      <c r="G102" s="852" t="s">
        <v>47</v>
      </c>
      <c r="H102" s="853">
        <v>275</v>
      </c>
      <c r="I102" s="851">
        <v>1</v>
      </c>
      <c r="J102" s="852" t="s">
        <v>47</v>
      </c>
      <c r="K102" s="853">
        <v>290</v>
      </c>
    </row>
    <row r="103" spans="1:11" ht="36" customHeight="1">
      <c r="A103" s="1053"/>
      <c r="B103" s="850" t="s">
        <v>421</v>
      </c>
      <c r="C103" s="851">
        <v>1</v>
      </c>
      <c r="D103" s="852" t="s">
        <v>47</v>
      </c>
      <c r="E103" s="853">
        <v>260</v>
      </c>
      <c r="F103" s="851">
        <v>1</v>
      </c>
      <c r="G103" s="852" t="s">
        <v>47</v>
      </c>
      <c r="H103" s="853">
        <v>275</v>
      </c>
      <c r="I103" s="851">
        <v>1</v>
      </c>
      <c r="J103" s="852" t="s">
        <v>47</v>
      </c>
      <c r="K103" s="853">
        <v>290</v>
      </c>
    </row>
    <row r="104" spans="1:11" s="81" customFormat="1" ht="18" customHeight="1">
      <c r="A104" s="1053"/>
      <c r="B104" s="850" t="s">
        <v>422</v>
      </c>
      <c r="C104" s="851">
        <v>1</v>
      </c>
      <c r="D104" s="852" t="s">
        <v>47</v>
      </c>
      <c r="E104" s="853">
        <v>260</v>
      </c>
      <c r="F104" s="851">
        <v>1</v>
      </c>
      <c r="G104" s="852" t="s">
        <v>47</v>
      </c>
      <c r="H104" s="853">
        <v>275</v>
      </c>
      <c r="I104" s="851">
        <v>1</v>
      </c>
      <c r="J104" s="852" t="s">
        <v>47</v>
      </c>
      <c r="K104" s="853">
        <v>290</v>
      </c>
    </row>
    <row r="105" spans="1:11" s="81" customFormat="1" ht="18" customHeight="1">
      <c r="A105" s="1053"/>
      <c r="B105" s="850" t="s">
        <v>423</v>
      </c>
      <c r="C105" s="851">
        <v>1</v>
      </c>
      <c r="D105" s="852" t="s">
        <v>47</v>
      </c>
      <c r="E105" s="853">
        <v>260</v>
      </c>
      <c r="F105" s="851">
        <v>1</v>
      </c>
      <c r="G105" s="852" t="s">
        <v>47</v>
      </c>
      <c r="H105" s="853">
        <v>275</v>
      </c>
      <c r="I105" s="851">
        <v>1</v>
      </c>
      <c r="J105" s="852" t="s">
        <v>47</v>
      </c>
      <c r="K105" s="853">
        <v>290</v>
      </c>
    </row>
    <row r="106" spans="1:11" s="81" customFormat="1" ht="18" customHeight="1">
      <c r="A106" s="1053"/>
      <c r="B106" s="850" t="s">
        <v>424</v>
      </c>
      <c r="C106" s="851">
        <v>1</v>
      </c>
      <c r="D106" s="852" t="s">
        <v>47</v>
      </c>
      <c r="E106" s="853">
        <v>260</v>
      </c>
      <c r="F106" s="851"/>
      <c r="G106" s="852" t="s">
        <v>47</v>
      </c>
      <c r="H106" s="853">
        <v>275</v>
      </c>
      <c r="I106" s="851"/>
      <c r="J106" s="852" t="s">
        <v>47</v>
      </c>
      <c r="K106" s="853">
        <v>290</v>
      </c>
    </row>
    <row r="107" spans="1:11" s="81" customFormat="1" ht="18" customHeight="1">
      <c r="A107" s="1053"/>
      <c r="B107" s="850" t="s">
        <v>425</v>
      </c>
      <c r="C107" s="851">
        <v>1</v>
      </c>
      <c r="D107" s="852" t="s">
        <v>47</v>
      </c>
      <c r="E107" s="853">
        <v>260</v>
      </c>
      <c r="F107" s="851"/>
      <c r="G107" s="852" t="s">
        <v>47</v>
      </c>
      <c r="H107" s="853">
        <v>275</v>
      </c>
      <c r="I107" s="851"/>
      <c r="J107" s="852" t="s">
        <v>47</v>
      </c>
      <c r="K107" s="853">
        <v>290</v>
      </c>
    </row>
    <row r="108" spans="1:11" s="81" customFormat="1" ht="18" customHeight="1" thickBot="1">
      <c r="A108" s="1053"/>
      <c r="B108" s="850" t="s">
        <v>426</v>
      </c>
      <c r="C108" s="851">
        <v>1</v>
      </c>
      <c r="D108" s="852" t="s">
        <v>47</v>
      </c>
      <c r="E108" s="853">
        <v>260</v>
      </c>
      <c r="F108" s="851"/>
      <c r="G108" s="852" t="s">
        <v>47</v>
      </c>
      <c r="H108" s="853">
        <v>275</v>
      </c>
      <c r="I108" s="851"/>
      <c r="J108" s="852" t="s">
        <v>47</v>
      </c>
      <c r="K108" s="853">
        <v>1015</v>
      </c>
    </row>
    <row r="109" spans="1:11" s="81" customFormat="1" ht="18" customHeight="1" thickBot="1">
      <c r="A109" s="1054"/>
      <c r="B109" s="886" t="s">
        <v>199</v>
      </c>
      <c r="C109" s="902">
        <f>SUM(C98:C108)</f>
        <v>11</v>
      </c>
      <c r="D109" s="903"/>
      <c r="E109" s="904">
        <f>SUM(E98:E108)</f>
        <v>4360</v>
      </c>
      <c r="F109" s="902">
        <f>SUM(F98:F108)</f>
        <v>8</v>
      </c>
      <c r="G109" s="903"/>
      <c r="H109" s="904">
        <f>SUM(H98:H108)</f>
        <v>4520</v>
      </c>
      <c r="I109" s="902">
        <f>SUM(I98:I108)</f>
        <v>8</v>
      </c>
      <c r="J109" s="903"/>
      <c r="K109" s="904">
        <f>SUM(K98:K108)</f>
        <v>4670</v>
      </c>
    </row>
    <row r="110" spans="1:11" s="81" customFormat="1" ht="18" customHeight="1" thickBot="1">
      <c r="A110" s="30"/>
      <c r="B110" s="31"/>
      <c r="C110" s="32"/>
      <c r="D110" s="32"/>
      <c r="E110" s="32"/>
      <c r="F110" s="32"/>
      <c r="G110" s="32"/>
      <c r="H110" s="32"/>
      <c r="I110" s="32"/>
      <c r="J110" s="32"/>
      <c r="K110" s="33"/>
    </row>
    <row r="111" spans="1:11" s="81" customFormat="1" ht="18" customHeight="1">
      <c r="A111" s="1052" t="s">
        <v>248</v>
      </c>
      <c r="B111" s="872" t="s">
        <v>427</v>
      </c>
      <c r="C111" s="864">
        <v>50</v>
      </c>
      <c r="D111" s="867" t="s">
        <v>208</v>
      </c>
      <c r="E111" s="905">
        <v>192</v>
      </c>
      <c r="F111" s="864">
        <v>50</v>
      </c>
      <c r="G111" s="867" t="s">
        <v>208</v>
      </c>
      <c r="H111" s="905">
        <v>214</v>
      </c>
      <c r="I111" s="864">
        <v>50</v>
      </c>
      <c r="J111" s="867" t="s">
        <v>208</v>
      </c>
      <c r="K111" s="905">
        <v>224</v>
      </c>
    </row>
    <row r="112" spans="1:11" s="81" customFormat="1" ht="18" customHeight="1">
      <c r="A112" s="1053"/>
      <c r="B112" s="848" t="s">
        <v>428</v>
      </c>
      <c r="C112" s="851">
        <v>50</v>
      </c>
      <c r="D112" s="852" t="s">
        <v>208</v>
      </c>
      <c r="E112" s="853">
        <v>45</v>
      </c>
      <c r="F112" s="851">
        <v>50</v>
      </c>
      <c r="G112" s="852" t="s">
        <v>208</v>
      </c>
      <c r="H112" s="853">
        <v>50</v>
      </c>
      <c r="I112" s="851">
        <v>50</v>
      </c>
      <c r="J112" s="852" t="s">
        <v>208</v>
      </c>
      <c r="K112" s="853">
        <v>55</v>
      </c>
    </row>
    <row r="113" spans="1:11" s="81" customFormat="1" ht="18" customHeight="1">
      <c r="A113" s="1053"/>
      <c r="B113" s="906" t="s">
        <v>429</v>
      </c>
      <c r="C113" s="851">
        <v>10</v>
      </c>
      <c r="D113" s="852" t="s">
        <v>208</v>
      </c>
      <c r="E113" s="853">
        <v>55</v>
      </c>
      <c r="F113" s="851">
        <v>10</v>
      </c>
      <c r="G113" s="852" t="s">
        <v>208</v>
      </c>
      <c r="H113" s="853">
        <v>60</v>
      </c>
      <c r="I113" s="851">
        <v>10</v>
      </c>
      <c r="J113" s="852" t="s">
        <v>208</v>
      </c>
      <c r="K113" s="853">
        <v>65</v>
      </c>
    </row>
    <row r="114" spans="1:11" s="81" customFormat="1" ht="18" customHeight="1">
      <c r="A114" s="1053"/>
      <c r="B114" s="906" t="s">
        <v>430</v>
      </c>
      <c r="C114" s="851">
        <v>20</v>
      </c>
      <c r="D114" s="852" t="s">
        <v>208</v>
      </c>
      <c r="E114" s="853">
        <v>35</v>
      </c>
      <c r="F114" s="851">
        <v>20</v>
      </c>
      <c r="G114" s="852" t="s">
        <v>208</v>
      </c>
      <c r="H114" s="853">
        <v>40</v>
      </c>
      <c r="I114" s="851">
        <v>20</v>
      </c>
      <c r="J114" s="852" t="s">
        <v>208</v>
      </c>
      <c r="K114" s="853">
        <v>45</v>
      </c>
    </row>
    <row r="115" spans="1:11" s="81" customFormat="1" ht="18" customHeight="1" thickBot="1">
      <c r="A115" s="1053"/>
      <c r="B115" s="907" t="s">
        <v>431</v>
      </c>
      <c r="C115" s="851">
        <v>1</v>
      </c>
      <c r="D115" s="852" t="s">
        <v>47</v>
      </c>
      <c r="E115" s="853">
        <v>63</v>
      </c>
      <c r="F115" s="851">
        <v>1</v>
      </c>
      <c r="G115" s="852" t="s">
        <v>47</v>
      </c>
      <c r="H115" s="853">
        <v>70</v>
      </c>
      <c r="I115" s="851">
        <v>1</v>
      </c>
      <c r="J115" s="852" t="s">
        <v>47</v>
      </c>
      <c r="K115" s="853">
        <v>75</v>
      </c>
    </row>
    <row r="116" spans="1:11" ht="18.75" customHeight="1" thickBot="1">
      <c r="A116" s="1054"/>
      <c r="B116" s="886" t="s">
        <v>199</v>
      </c>
      <c r="C116" s="902">
        <f>SUM(C111:C115)</f>
        <v>131</v>
      </c>
      <c r="D116" s="903"/>
      <c r="E116" s="904">
        <f>SUM(E111:E115)</f>
        <v>390</v>
      </c>
      <c r="F116" s="902">
        <f>SUM(F111:F115)</f>
        <v>131</v>
      </c>
      <c r="G116" s="903"/>
      <c r="H116" s="904">
        <f>SUM(H111:H115)</f>
        <v>434</v>
      </c>
      <c r="I116" s="902">
        <f>SUM(I111:I115)</f>
        <v>131</v>
      </c>
      <c r="J116" s="903"/>
      <c r="K116" s="904">
        <f>SUM(K111:K115)</f>
        <v>464</v>
      </c>
    </row>
    <row r="117" spans="1:11" ht="12.75" customHeight="1" thickBot="1">
      <c r="A117" s="30"/>
      <c r="B117" s="31"/>
      <c r="C117" s="32"/>
      <c r="D117" s="32"/>
      <c r="E117" s="32"/>
      <c r="F117" s="32"/>
      <c r="G117" s="32"/>
      <c r="H117" s="32"/>
      <c r="I117" s="32"/>
      <c r="J117" s="32"/>
      <c r="K117" s="33"/>
    </row>
    <row r="118" spans="1:11" ht="12.75" customHeight="1">
      <c r="A118" s="1058" t="s">
        <v>249</v>
      </c>
      <c r="B118" s="57" t="s">
        <v>36</v>
      </c>
      <c r="C118" s="100">
        <v>1</v>
      </c>
      <c r="D118" s="98" t="s">
        <v>208</v>
      </c>
      <c r="E118" s="99">
        <v>125</v>
      </c>
      <c r="F118" s="100">
        <v>1</v>
      </c>
      <c r="G118" s="98" t="s">
        <v>208</v>
      </c>
      <c r="H118" s="99">
        <v>130</v>
      </c>
      <c r="I118" s="100">
        <v>1</v>
      </c>
      <c r="J118" s="98" t="s">
        <v>208</v>
      </c>
      <c r="K118" s="99">
        <v>140</v>
      </c>
    </row>
    <row r="119" spans="1:11" ht="26.25" customHeight="1">
      <c r="A119" s="1059"/>
      <c r="B119" s="215" t="s">
        <v>432</v>
      </c>
      <c r="C119" s="154">
        <v>1</v>
      </c>
      <c r="D119" s="155" t="s">
        <v>47</v>
      </c>
      <c r="E119" s="159">
        <v>300</v>
      </c>
      <c r="F119" s="128">
        <v>1</v>
      </c>
      <c r="G119" s="155" t="s">
        <v>47</v>
      </c>
      <c r="H119" s="130">
        <v>600</v>
      </c>
      <c r="I119" s="128">
        <v>1</v>
      </c>
      <c r="J119" s="155" t="s">
        <v>47</v>
      </c>
      <c r="K119" s="130">
        <v>615</v>
      </c>
    </row>
    <row r="120" spans="1:11" ht="27" customHeight="1">
      <c r="A120" s="1059"/>
      <c r="B120" s="146" t="s">
        <v>433</v>
      </c>
      <c r="C120" s="104">
        <v>1</v>
      </c>
      <c r="D120" s="105" t="s">
        <v>208</v>
      </c>
      <c r="E120" s="106">
        <v>190</v>
      </c>
      <c r="F120" s="103">
        <v>1</v>
      </c>
      <c r="G120" s="105" t="s">
        <v>208</v>
      </c>
      <c r="H120" s="102">
        <v>200</v>
      </c>
      <c r="I120" s="103">
        <v>1</v>
      </c>
      <c r="J120" s="105" t="s">
        <v>208</v>
      </c>
      <c r="K120" s="102">
        <v>220</v>
      </c>
    </row>
    <row r="121" spans="1:11" ht="20.25" customHeight="1">
      <c r="A121" s="1059"/>
      <c r="B121" s="146" t="s">
        <v>705</v>
      </c>
      <c r="C121" s="104">
        <v>1</v>
      </c>
      <c r="D121" s="105" t="s">
        <v>208</v>
      </c>
      <c r="E121" s="106">
        <v>50</v>
      </c>
      <c r="F121" s="103">
        <v>1</v>
      </c>
      <c r="G121" s="105" t="s">
        <v>208</v>
      </c>
      <c r="H121" s="102">
        <v>55</v>
      </c>
      <c r="I121" s="103">
        <v>1</v>
      </c>
      <c r="J121" s="105" t="s">
        <v>208</v>
      </c>
      <c r="K121" s="102">
        <v>60</v>
      </c>
    </row>
    <row r="122" spans="1:11" s="849" customFormat="1" ht="95.25" customHeight="1">
      <c r="A122" s="1059"/>
      <c r="B122" s="58" t="s">
        <v>434</v>
      </c>
      <c r="C122" s="103">
        <v>1</v>
      </c>
      <c r="D122" s="101" t="s">
        <v>47</v>
      </c>
      <c r="E122" s="102">
        <v>405</v>
      </c>
      <c r="F122" s="103">
        <v>1</v>
      </c>
      <c r="G122" s="101" t="s">
        <v>47</v>
      </c>
      <c r="H122" s="102">
        <v>130</v>
      </c>
      <c r="I122" s="103">
        <v>1</v>
      </c>
      <c r="J122" s="101" t="s">
        <v>47</v>
      </c>
      <c r="K122" s="102">
        <v>140</v>
      </c>
    </row>
    <row r="123" spans="1:11" ht="12.75" customHeight="1" thickBot="1">
      <c r="A123" s="1059"/>
      <c r="B123" s="109" t="s">
        <v>435</v>
      </c>
      <c r="C123" s="104">
        <v>1</v>
      </c>
      <c r="D123" s="105" t="s">
        <v>47</v>
      </c>
      <c r="E123" s="106">
        <v>125</v>
      </c>
      <c r="F123" s="103">
        <v>1</v>
      </c>
      <c r="G123" s="105" t="s">
        <v>47</v>
      </c>
      <c r="H123" s="102">
        <v>130</v>
      </c>
      <c r="I123" s="103">
        <v>1</v>
      </c>
      <c r="J123" s="105" t="s">
        <v>47</v>
      </c>
      <c r="K123" s="102">
        <v>140</v>
      </c>
    </row>
    <row r="124" spans="1:11" ht="15" customHeight="1" thickBot="1">
      <c r="A124" s="1060"/>
      <c r="B124" s="886" t="s">
        <v>199</v>
      </c>
      <c r="C124" s="902">
        <f>SUM(C118:C123)</f>
        <v>6</v>
      </c>
      <c r="D124" s="903"/>
      <c r="E124" s="904">
        <f>SUM(E118:E123)</f>
        <v>1195</v>
      </c>
      <c r="F124" s="902">
        <f>SUM(F118:F123)</f>
        <v>6</v>
      </c>
      <c r="G124" s="903"/>
      <c r="H124" s="904">
        <f>SUM(H118:H123)</f>
        <v>1245</v>
      </c>
      <c r="I124" s="902">
        <f>SUM(I118:I123)</f>
        <v>6</v>
      </c>
      <c r="J124" s="903"/>
      <c r="K124" s="904">
        <f>SUM(K118:K123)</f>
        <v>1315</v>
      </c>
    </row>
    <row r="125" spans="1:11" s="31" customFormat="1" ht="19.5" customHeight="1" thickBot="1">
      <c r="A125" s="1073" t="s">
        <v>85</v>
      </c>
      <c r="B125" s="1074"/>
      <c r="C125" s="890">
        <f>C80+C88+C96+C109+C116+C124</f>
        <v>1208</v>
      </c>
      <c r="D125" s="908"/>
      <c r="E125" s="909">
        <f>E80+E88+E96+E109+E116+E124</f>
        <v>8932</v>
      </c>
      <c r="F125" s="890">
        <f>F80+F88+F96+F109+F116+F124</f>
        <v>1149</v>
      </c>
      <c r="G125" s="908"/>
      <c r="H125" s="909">
        <f>H80+H88+H96+H109+H116+H124</f>
        <v>9399</v>
      </c>
      <c r="I125" s="890">
        <f>I80+I88+I96+I109+I116+I124</f>
        <v>1184</v>
      </c>
      <c r="J125" s="908"/>
      <c r="K125" s="909">
        <f>K80+K88+K96+K109+K116+K124</f>
        <v>9819</v>
      </c>
    </row>
    <row r="126" spans="1:11" s="31" customFormat="1" ht="19.5" customHeight="1" thickBot="1">
      <c r="A126" s="30"/>
      <c r="C126" s="32"/>
      <c r="D126" s="32"/>
      <c r="E126" s="32"/>
      <c r="F126" s="32"/>
      <c r="G126" s="32"/>
      <c r="H126" s="32"/>
      <c r="I126" s="32"/>
      <c r="J126" s="32"/>
      <c r="K126" s="33"/>
    </row>
    <row r="127" spans="1:11" s="31" customFormat="1" ht="19.5" customHeight="1" thickBot="1">
      <c r="A127" s="1110" t="s">
        <v>192</v>
      </c>
      <c r="B127" s="1111"/>
      <c r="C127" s="1111"/>
      <c r="D127" s="1111"/>
      <c r="E127" s="1111"/>
      <c r="F127" s="1111"/>
      <c r="G127" s="1111"/>
      <c r="H127" s="1111"/>
      <c r="I127" s="1111"/>
      <c r="J127" s="1111"/>
      <c r="K127" s="1112"/>
    </row>
    <row r="128" spans="1:11" s="31" customFormat="1" ht="19.5" customHeight="1">
      <c r="A128" s="1058" t="s">
        <v>250</v>
      </c>
      <c r="B128" s="107"/>
      <c r="C128" s="100"/>
      <c r="D128" s="98"/>
      <c r="E128" s="99"/>
      <c r="F128" s="100"/>
      <c r="G128" s="98"/>
      <c r="H128" s="99"/>
      <c r="I128" s="100"/>
      <c r="J128" s="98"/>
      <c r="K128" s="99"/>
    </row>
    <row r="129" spans="1:11" s="31" customFormat="1" ht="19.5" customHeight="1">
      <c r="A129" s="1059"/>
      <c r="B129" s="111"/>
      <c r="C129" s="128"/>
      <c r="D129" s="129"/>
      <c r="E129" s="130"/>
      <c r="F129" s="128"/>
      <c r="G129" s="129"/>
      <c r="H129" s="130"/>
      <c r="I129" s="128"/>
      <c r="J129" s="129"/>
      <c r="K129" s="130"/>
    </row>
    <row r="130" spans="1:11" s="31" customFormat="1" ht="19.5" customHeight="1" thickBot="1">
      <c r="A130" s="1059"/>
      <c r="B130" s="111"/>
      <c r="C130" s="103"/>
      <c r="D130" s="101"/>
      <c r="E130" s="102"/>
      <c r="F130" s="103"/>
      <c r="G130" s="101"/>
      <c r="H130" s="102"/>
      <c r="I130" s="103"/>
      <c r="J130" s="101"/>
      <c r="K130" s="102"/>
    </row>
    <row r="131" spans="1:11" s="31" customFormat="1" ht="19.5" customHeight="1" hidden="1" thickBot="1">
      <c r="A131" s="1059"/>
      <c r="B131" s="109"/>
      <c r="C131" s="104"/>
      <c r="D131" s="105"/>
      <c r="E131" s="106"/>
      <c r="F131" s="103"/>
      <c r="G131" s="101"/>
      <c r="H131" s="102"/>
      <c r="I131" s="103"/>
      <c r="J131" s="101"/>
      <c r="K131" s="102"/>
    </row>
    <row r="132" spans="1:11" s="31" customFormat="1" ht="19.5" customHeight="1" thickBot="1">
      <c r="A132" s="1060"/>
      <c r="B132" s="84" t="s">
        <v>199</v>
      </c>
      <c r="C132" s="112">
        <f>SUM(C128:C131)</f>
        <v>0</v>
      </c>
      <c r="D132" s="113"/>
      <c r="E132" s="122">
        <f>SUM(E128:E131)</f>
        <v>0</v>
      </c>
      <c r="F132" s="112">
        <f>SUM(F128:F131)</f>
        <v>0</v>
      </c>
      <c r="G132" s="113"/>
      <c r="H132" s="122">
        <f>SUM(H128:H131)</f>
        <v>0</v>
      </c>
      <c r="I132" s="112">
        <f>SUM(I128:I131)</f>
        <v>0</v>
      </c>
      <c r="J132" s="113"/>
      <c r="K132" s="122">
        <f>SUM(K128:K131)</f>
        <v>0</v>
      </c>
    </row>
    <row r="133" spans="1:11" s="31" customFormat="1" ht="2.25" customHeight="1" thickBot="1">
      <c r="A133" s="1071" t="s">
        <v>192</v>
      </c>
      <c r="B133" s="1072"/>
      <c r="C133" s="32"/>
      <c r="D133" s="32"/>
      <c r="E133" s="32"/>
      <c r="F133" s="32"/>
      <c r="G133" s="32"/>
      <c r="H133" s="32"/>
      <c r="I133" s="32"/>
      <c r="J133" s="32"/>
      <c r="K133" s="33"/>
    </row>
    <row r="134" spans="1:11" s="31" customFormat="1" ht="19.5" customHeight="1">
      <c r="A134" s="1058" t="s">
        <v>251</v>
      </c>
      <c r="B134" s="107" t="s">
        <v>436</v>
      </c>
      <c r="C134" s="100">
        <v>1</v>
      </c>
      <c r="D134" s="98" t="s">
        <v>47</v>
      </c>
      <c r="E134" s="99">
        <v>130</v>
      </c>
      <c r="F134" s="100">
        <v>1</v>
      </c>
      <c r="G134" s="98" t="s">
        <v>47</v>
      </c>
      <c r="H134" s="99">
        <v>135</v>
      </c>
      <c r="I134" s="100">
        <v>1</v>
      </c>
      <c r="J134" s="98" t="s">
        <v>47</v>
      </c>
      <c r="K134" s="99">
        <v>140</v>
      </c>
    </row>
    <row r="135" spans="1:11" s="31" customFormat="1" ht="7.5" customHeight="1">
      <c r="A135" s="1059"/>
      <c r="B135" s="111"/>
      <c r="C135" s="128"/>
      <c r="D135" s="129"/>
      <c r="E135" s="130"/>
      <c r="F135" s="128"/>
      <c r="G135" s="129"/>
      <c r="H135" s="130"/>
      <c r="I135" s="128"/>
      <c r="J135" s="129"/>
      <c r="K135" s="130"/>
    </row>
    <row r="136" spans="1:11" s="31" customFormat="1" ht="19.5" customHeight="1">
      <c r="A136" s="1059"/>
      <c r="B136" s="111"/>
      <c r="C136" s="103"/>
      <c r="D136" s="101"/>
      <c r="E136" s="102"/>
      <c r="F136" s="103"/>
      <c r="G136" s="101"/>
      <c r="H136" s="102"/>
      <c r="I136" s="103"/>
      <c r="J136" s="101"/>
      <c r="K136" s="102"/>
    </row>
    <row r="137" spans="1:11" s="31" customFormat="1" ht="30" customHeight="1" thickBot="1">
      <c r="A137" s="1059"/>
      <c r="B137" s="109"/>
      <c r="C137" s="104"/>
      <c r="D137" s="105"/>
      <c r="E137" s="106"/>
      <c r="F137" s="103"/>
      <c r="G137" s="101"/>
      <c r="H137" s="102"/>
      <c r="I137" s="103"/>
      <c r="J137" s="101"/>
      <c r="K137" s="102"/>
    </row>
    <row r="138" spans="1:11" s="31" customFormat="1" ht="19.5" customHeight="1" thickBot="1">
      <c r="A138" s="1060"/>
      <c r="B138" s="879" t="s">
        <v>199</v>
      </c>
      <c r="C138" s="910">
        <f>SUM(C134:C137)</f>
        <v>1</v>
      </c>
      <c r="D138" s="911"/>
      <c r="E138" s="912">
        <f>SUM(E134:E137)</f>
        <v>130</v>
      </c>
      <c r="F138" s="910">
        <f>SUM(F134:F137)</f>
        <v>1</v>
      </c>
      <c r="G138" s="911"/>
      <c r="H138" s="912">
        <f>SUM(H134:H137)</f>
        <v>135</v>
      </c>
      <c r="I138" s="910">
        <f>SUM(I134:I137)</f>
        <v>1</v>
      </c>
      <c r="J138" s="911"/>
      <c r="K138" s="912">
        <f>SUM(K134:K137)</f>
        <v>140</v>
      </c>
    </row>
    <row r="139" spans="1:11" s="31" customFormat="1" ht="19.5" customHeight="1" thickBot="1">
      <c r="A139" s="30"/>
      <c r="C139" s="32"/>
      <c r="D139" s="32"/>
      <c r="E139" s="32"/>
      <c r="F139" s="32"/>
      <c r="G139" s="32"/>
      <c r="H139" s="32"/>
      <c r="I139" s="32"/>
      <c r="J139" s="32"/>
      <c r="K139" s="33"/>
    </row>
    <row r="140" spans="1:11" s="31" customFormat="1" ht="19.5" customHeight="1">
      <c r="A140" s="1058" t="s">
        <v>252</v>
      </c>
      <c r="B140" s="107"/>
      <c r="C140" s="100"/>
      <c r="D140" s="98"/>
      <c r="E140" s="99"/>
      <c r="F140" s="100"/>
      <c r="G140" s="98"/>
      <c r="H140" s="99"/>
      <c r="I140" s="100"/>
      <c r="J140" s="98"/>
      <c r="K140" s="99"/>
    </row>
    <row r="141" spans="1:11" s="31" customFormat="1" ht="19.5" customHeight="1">
      <c r="A141" s="1059"/>
      <c r="B141" s="111"/>
      <c r="C141" s="128"/>
      <c r="D141" s="129"/>
      <c r="E141" s="130"/>
      <c r="F141" s="128"/>
      <c r="G141" s="129"/>
      <c r="H141" s="130"/>
      <c r="I141" s="128"/>
      <c r="J141" s="129"/>
      <c r="K141" s="130"/>
    </row>
    <row r="142" spans="1:11" s="31" customFormat="1" ht="30" customHeight="1">
      <c r="A142" s="1059"/>
      <c r="B142" s="111"/>
      <c r="C142" s="103"/>
      <c r="D142" s="101"/>
      <c r="E142" s="102"/>
      <c r="F142" s="103"/>
      <c r="G142" s="101"/>
      <c r="H142" s="102"/>
      <c r="I142" s="103"/>
      <c r="J142" s="101"/>
      <c r="K142" s="102"/>
    </row>
    <row r="143" spans="1:11" s="31" customFormat="1" ht="19.5" customHeight="1">
      <c r="A143" s="1059"/>
      <c r="B143" s="108"/>
      <c r="C143" s="103"/>
      <c r="D143" s="101"/>
      <c r="E143" s="102"/>
      <c r="F143" s="103"/>
      <c r="G143" s="101"/>
      <c r="H143" s="102"/>
      <c r="I143" s="103"/>
      <c r="J143" s="101"/>
      <c r="K143" s="102"/>
    </row>
    <row r="144" spans="1:11" s="31" customFormat="1" ht="19.5" customHeight="1" thickBot="1">
      <c r="A144" s="1059"/>
      <c r="B144" s="109"/>
      <c r="C144" s="104"/>
      <c r="D144" s="105"/>
      <c r="E144" s="106"/>
      <c r="F144" s="103"/>
      <c r="G144" s="101"/>
      <c r="H144" s="102"/>
      <c r="I144" s="103"/>
      <c r="J144" s="101"/>
      <c r="K144" s="102"/>
    </row>
    <row r="145" spans="1:11" ht="33.75" customHeight="1" thickBot="1">
      <c r="A145" s="1060"/>
      <c r="B145" s="84" t="s">
        <v>199</v>
      </c>
      <c r="C145" s="112">
        <f>SUM(C140:C144)</f>
        <v>0</v>
      </c>
      <c r="D145" s="113"/>
      <c r="E145" s="122">
        <f>SUM(E140:E144)</f>
        <v>0</v>
      </c>
      <c r="F145" s="112">
        <f>SUM(F140:F144)</f>
        <v>0</v>
      </c>
      <c r="G145" s="113"/>
      <c r="H145" s="122">
        <f>SUM(H140:H144)</f>
        <v>0</v>
      </c>
      <c r="I145" s="112">
        <f>SUM(I140:I144)</f>
        <v>0</v>
      </c>
      <c r="J145" s="113"/>
      <c r="K145" s="122">
        <f>SUM(K140:K144)</f>
        <v>0</v>
      </c>
    </row>
    <row r="146" spans="1:11" ht="16.5" customHeight="1" thickBot="1">
      <c r="A146" s="30"/>
      <c r="B146" s="31"/>
      <c r="C146" s="32"/>
      <c r="D146" s="32"/>
      <c r="E146" s="32"/>
      <c r="F146" s="32"/>
      <c r="G146" s="32"/>
      <c r="H146" s="32"/>
      <c r="I146" s="32"/>
      <c r="J146" s="32"/>
      <c r="K146" s="33"/>
    </row>
    <row r="147" spans="1:11" ht="16.5" customHeight="1">
      <c r="A147" s="1058" t="s">
        <v>253</v>
      </c>
      <c r="B147" s="107"/>
      <c r="C147" s="100"/>
      <c r="D147" s="98"/>
      <c r="E147" s="99"/>
      <c r="F147" s="100"/>
      <c r="G147" s="98"/>
      <c r="H147" s="99"/>
      <c r="I147" s="100"/>
      <c r="J147" s="98"/>
      <c r="K147" s="99"/>
    </row>
    <row r="148" spans="1:11" s="31" customFormat="1" ht="16.5" customHeight="1">
      <c r="A148" s="1059"/>
      <c r="B148" s="111"/>
      <c r="C148" s="128"/>
      <c r="D148" s="129"/>
      <c r="E148" s="130"/>
      <c r="F148" s="128"/>
      <c r="G148" s="129"/>
      <c r="H148" s="130"/>
      <c r="I148" s="128"/>
      <c r="J148" s="129"/>
      <c r="K148" s="130"/>
    </row>
    <row r="149" spans="1:11" s="31" customFormat="1" ht="16.5" customHeight="1">
      <c r="A149" s="1059"/>
      <c r="B149" s="111"/>
      <c r="C149" s="128"/>
      <c r="D149" s="129"/>
      <c r="E149" s="130"/>
      <c r="F149" s="128"/>
      <c r="G149" s="129"/>
      <c r="H149" s="130"/>
      <c r="I149" s="128"/>
      <c r="J149" s="129"/>
      <c r="K149" s="130"/>
    </row>
    <row r="150" spans="1:11" s="31" customFormat="1" ht="16.5" customHeight="1">
      <c r="A150" s="1059"/>
      <c r="B150" s="108"/>
      <c r="C150" s="103"/>
      <c r="D150" s="101"/>
      <c r="E150" s="102"/>
      <c r="F150" s="103"/>
      <c r="G150" s="101"/>
      <c r="H150" s="102"/>
      <c r="I150" s="103"/>
      <c r="J150" s="101"/>
      <c r="K150" s="102"/>
    </row>
    <row r="151" spans="1:11" ht="16.5" customHeight="1" thickBot="1">
      <c r="A151" s="1059"/>
      <c r="B151" s="109"/>
      <c r="C151" s="104"/>
      <c r="D151" s="105"/>
      <c r="E151" s="106"/>
      <c r="F151" s="103"/>
      <c r="G151" s="101"/>
      <c r="H151" s="102"/>
      <c r="I151" s="103"/>
      <c r="J151" s="101"/>
      <c r="K151" s="102"/>
    </row>
    <row r="152" spans="1:11" ht="16.5" customHeight="1" thickBot="1">
      <c r="A152" s="1060"/>
      <c r="B152" s="84" t="s">
        <v>199</v>
      </c>
      <c r="C152" s="112">
        <f>SUM(C147:C151)</f>
        <v>0</v>
      </c>
      <c r="D152" s="113"/>
      <c r="E152" s="122">
        <f>SUM(E147:E151)</f>
        <v>0</v>
      </c>
      <c r="F152" s="112">
        <f>SUM(F147:F151)</f>
        <v>0</v>
      </c>
      <c r="G152" s="113"/>
      <c r="H152" s="122">
        <f>SUM(H147:H151)</f>
        <v>0</v>
      </c>
      <c r="I152" s="112">
        <f>SUM(I147:I151)</f>
        <v>0</v>
      </c>
      <c r="J152" s="113"/>
      <c r="K152" s="122">
        <f>SUM(K147:K151)</f>
        <v>0</v>
      </c>
    </row>
    <row r="153" spans="1:11" s="69" customFormat="1" ht="16.5" customHeight="1" thickBot="1">
      <c r="A153" s="30"/>
      <c r="B153" s="31"/>
      <c r="C153" s="32"/>
      <c r="D153" s="32"/>
      <c r="E153" s="32"/>
      <c r="F153" s="32"/>
      <c r="G153" s="32"/>
      <c r="H153" s="32"/>
      <c r="I153" s="32"/>
      <c r="J153" s="32"/>
      <c r="K153" s="33"/>
    </row>
    <row r="154" spans="1:11" s="857" customFormat="1" ht="19.5" customHeight="1">
      <c r="A154" s="1058" t="s">
        <v>254</v>
      </c>
      <c r="B154" s="107" t="s">
        <v>437</v>
      </c>
      <c r="C154" s="100">
        <v>1</v>
      </c>
      <c r="D154" s="98" t="s">
        <v>47</v>
      </c>
      <c r="E154" s="99">
        <v>50</v>
      </c>
      <c r="F154" s="100">
        <v>1</v>
      </c>
      <c r="G154" s="98" t="s">
        <v>47</v>
      </c>
      <c r="H154" s="99">
        <v>55</v>
      </c>
      <c r="I154" s="100">
        <v>1</v>
      </c>
      <c r="J154" s="98" t="s">
        <v>47</v>
      </c>
      <c r="K154" s="99">
        <v>60</v>
      </c>
    </row>
    <row r="155" spans="1:11" ht="31.5" customHeight="1">
      <c r="A155" s="1059"/>
      <c r="B155" s="111"/>
      <c r="C155" s="128"/>
      <c r="D155" s="129"/>
      <c r="E155" s="130"/>
      <c r="F155" s="128"/>
      <c r="G155" s="129"/>
      <c r="H155" s="130"/>
      <c r="I155" s="128"/>
      <c r="J155" s="129"/>
      <c r="K155" s="130"/>
    </row>
    <row r="156" spans="1:11" s="861" customFormat="1" ht="21.75" customHeight="1">
      <c r="A156" s="1059"/>
      <c r="B156" s="111"/>
      <c r="C156" s="103"/>
      <c r="D156" s="101"/>
      <c r="E156" s="102"/>
      <c r="F156" s="103"/>
      <c r="G156" s="101"/>
      <c r="H156" s="102"/>
      <c r="I156" s="103"/>
      <c r="J156" s="101"/>
      <c r="K156" s="102"/>
    </row>
    <row r="157" spans="1:11" ht="24.75" customHeight="1">
      <c r="A157" s="1059"/>
      <c r="B157" s="108"/>
      <c r="C157" s="103"/>
      <c r="D157" s="101"/>
      <c r="E157" s="102"/>
      <c r="F157" s="103"/>
      <c r="G157" s="101"/>
      <c r="H157" s="102"/>
      <c r="I157" s="103"/>
      <c r="J157" s="101"/>
      <c r="K157" s="102"/>
    </row>
    <row r="158" spans="1:11" ht="37.5" customHeight="1" thickBot="1">
      <c r="A158" s="1059"/>
      <c r="B158" s="109"/>
      <c r="C158" s="104"/>
      <c r="D158" s="105"/>
      <c r="E158" s="106"/>
      <c r="F158" s="103"/>
      <c r="G158" s="101"/>
      <c r="H158" s="102"/>
      <c r="I158" s="103"/>
      <c r="J158" s="101"/>
      <c r="K158" s="102"/>
    </row>
    <row r="159" spans="1:11" ht="39" customHeight="1" thickBot="1">
      <c r="A159" s="1060"/>
      <c r="B159" s="84" t="s">
        <v>199</v>
      </c>
      <c r="C159" s="112">
        <f>SUM(C154:C158)</f>
        <v>1</v>
      </c>
      <c r="D159" s="113"/>
      <c r="E159" s="122">
        <f>SUM(E154:E158)</f>
        <v>50</v>
      </c>
      <c r="F159" s="112">
        <f>SUM(F154:F158)</f>
        <v>1</v>
      </c>
      <c r="G159" s="113"/>
      <c r="H159" s="122">
        <f>SUM(H154:H158)</f>
        <v>55</v>
      </c>
      <c r="I159" s="112">
        <f>SUM(I154:I158)</f>
        <v>1</v>
      </c>
      <c r="J159" s="113"/>
      <c r="K159" s="122">
        <f>SUM(K154:K158)</f>
        <v>60</v>
      </c>
    </row>
    <row r="160" spans="1:11" ht="12.75" customHeight="1" thickBot="1">
      <c r="A160" s="30"/>
      <c r="B160" s="31"/>
      <c r="C160" s="32"/>
      <c r="D160" s="32"/>
      <c r="E160" s="32"/>
      <c r="F160" s="32"/>
      <c r="G160" s="32"/>
      <c r="H160" s="32"/>
      <c r="I160" s="32"/>
      <c r="J160" s="32"/>
      <c r="K160" s="33"/>
    </row>
    <row r="161" spans="1:11" ht="19.5" customHeight="1">
      <c r="A161" s="1058" t="s">
        <v>255</v>
      </c>
      <c r="B161" s="107"/>
      <c r="C161" s="100"/>
      <c r="D161" s="98"/>
      <c r="E161" s="99"/>
      <c r="F161" s="100"/>
      <c r="G161" s="98"/>
      <c r="H161" s="99"/>
      <c r="I161" s="100"/>
      <c r="J161" s="98"/>
      <c r="K161" s="99"/>
    </row>
    <row r="162" spans="1:11" ht="19.5" customHeight="1">
      <c r="A162" s="1059"/>
      <c r="B162" s="111"/>
      <c r="C162" s="103"/>
      <c r="D162" s="101"/>
      <c r="E162" s="102"/>
      <c r="F162" s="103"/>
      <c r="G162" s="101"/>
      <c r="H162" s="102"/>
      <c r="I162" s="103"/>
      <c r="J162" s="101"/>
      <c r="K162" s="102"/>
    </row>
    <row r="163" spans="1:11" ht="19.5" customHeight="1">
      <c r="A163" s="1059"/>
      <c r="B163" s="108"/>
      <c r="C163" s="103"/>
      <c r="D163" s="101"/>
      <c r="E163" s="102"/>
      <c r="F163" s="103"/>
      <c r="G163" s="101"/>
      <c r="H163" s="102"/>
      <c r="I163" s="103"/>
      <c r="J163" s="101"/>
      <c r="K163" s="102"/>
    </row>
    <row r="164" spans="1:11" ht="19.5" customHeight="1">
      <c r="A164" s="1059"/>
      <c r="B164" s="108"/>
      <c r="C164" s="103"/>
      <c r="D164" s="101"/>
      <c r="E164" s="102"/>
      <c r="F164" s="103"/>
      <c r="G164" s="101"/>
      <c r="H164" s="102"/>
      <c r="I164" s="103"/>
      <c r="J164" s="101"/>
      <c r="K164" s="102"/>
    </row>
    <row r="165" spans="1:11" ht="19.5" customHeight="1" thickBot="1">
      <c r="A165" s="1059"/>
      <c r="B165" s="109"/>
      <c r="C165" s="104"/>
      <c r="D165" s="105"/>
      <c r="E165" s="106"/>
      <c r="F165" s="103"/>
      <c r="G165" s="101"/>
      <c r="H165" s="102"/>
      <c r="I165" s="103"/>
      <c r="J165" s="101"/>
      <c r="K165" s="102"/>
    </row>
    <row r="166" spans="1:11" ht="19.5" customHeight="1" thickBot="1">
      <c r="A166" s="1060"/>
      <c r="B166" s="886" t="s">
        <v>199</v>
      </c>
      <c r="C166" s="902">
        <f>SUM(C161:C165)</f>
        <v>0</v>
      </c>
      <c r="D166" s="903"/>
      <c r="E166" s="904">
        <f>SUM(E161:E165)</f>
        <v>0</v>
      </c>
      <c r="F166" s="902">
        <f>SUM(F161:F165)</f>
        <v>0</v>
      </c>
      <c r="G166" s="903"/>
      <c r="H166" s="904">
        <f>SUM(H161:H165)</f>
        <v>0</v>
      </c>
      <c r="I166" s="902">
        <f>SUM(I161:I165)</f>
        <v>0</v>
      </c>
      <c r="J166" s="903"/>
      <c r="K166" s="904">
        <f>SUM(K161:K165)</f>
        <v>0</v>
      </c>
    </row>
    <row r="167" spans="1:11" ht="19.5" customHeight="1" thickBot="1">
      <c r="A167" s="1073" t="s">
        <v>105</v>
      </c>
      <c r="B167" s="1074" t="s">
        <v>26</v>
      </c>
      <c r="C167" s="890">
        <f>C132+C138+C145+C152+C159+C166</f>
        <v>2</v>
      </c>
      <c r="D167" s="908"/>
      <c r="E167" s="909">
        <f>E132+E138+E145+E152+E159+E166</f>
        <v>180</v>
      </c>
      <c r="F167" s="890">
        <f>F132+F138+F145+F152+F159+F166</f>
        <v>2</v>
      </c>
      <c r="G167" s="908"/>
      <c r="H167" s="909">
        <f>H132+H138+H145+H152+H159+H166</f>
        <v>190</v>
      </c>
      <c r="I167" s="890">
        <f>I132+I138+I145+I152+I159+I166</f>
        <v>2</v>
      </c>
      <c r="J167" s="908"/>
      <c r="K167" s="909">
        <f>K132+K138+K145+K152+K159+K166</f>
        <v>200</v>
      </c>
    </row>
    <row r="168" spans="1:11" ht="21.75" customHeight="1">
      <c r="A168" s="30"/>
      <c r="B168" s="31"/>
      <c r="C168" s="32"/>
      <c r="D168" s="32"/>
      <c r="E168" s="32"/>
      <c r="F168" s="32"/>
      <c r="G168" s="32"/>
      <c r="H168" s="32"/>
      <c r="I168" s="32"/>
      <c r="J168" s="32"/>
      <c r="K168" s="33"/>
    </row>
    <row r="169" spans="1:11" ht="11.25" customHeight="1" hidden="1">
      <c r="A169" s="1110" t="s">
        <v>256</v>
      </c>
      <c r="B169" s="1111"/>
      <c r="C169" s="1111"/>
      <c r="D169" s="1111"/>
      <c r="E169" s="1111"/>
      <c r="F169" s="1111"/>
      <c r="G169" s="1111"/>
      <c r="H169" s="1111"/>
      <c r="I169" s="1111"/>
      <c r="J169" s="1111"/>
      <c r="K169" s="1112"/>
    </row>
    <row r="170" spans="1:11" ht="19.5" customHeight="1" hidden="1">
      <c r="A170" s="1058" t="s">
        <v>257</v>
      </c>
      <c r="B170" s="107"/>
      <c r="C170" s="100"/>
      <c r="D170" s="98"/>
      <c r="E170" s="99"/>
      <c r="F170" s="100"/>
      <c r="G170" s="98"/>
      <c r="H170" s="99"/>
      <c r="I170" s="100"/>
      <c r="J170" s="98"/>
      <c r="K170" s="99"/>
    </row>
    <row r="171" spans="1:11" ht="19.5" customHeight="1" hidden="1">
      <c r="A171" s="1059"/>
      <c r="B171" s="111"/>
      <c r="C171" s="103"/>
      <c r="D171" s="101"/>
      <c r="E171" s="102"/>
      <c r="F171" s="103"/>
      <c r="G171" s="101"/>
      <c r="H171" s="102"/>
      <c r="I171" s="103"/>
      <c r="J171" s="101"/>
      <c r="K171" s="102"/>
    </row>
    <row r="172" spans="1:11" ht="14.25" customHeight="1" hidden="1">
      <c r="A172" s="1059"/>
      <c r="B172" s="108"/>
      <c r="C172" s="103"/>
      <c r="D172" s="101"/>
      <c r="E172" s="102"/>
      <c r="F172" s="103"/>
      <c r="G172" s="101"/>
      <c r="H172" s="102"/>
      <c r="I172" s="103"/>
      <c r="J172" s="101"/>
      <c r="K172" s="102"/>
    </row>
    <row r="173" spans="1:11" ht="12.75" customHeight="1" hidden="1" thickBot="1">
      <c r="A173" s="1059"/>
      <c r="B173" s="108"/>
      <c r="C173" s="103"/>
      <c r="D173" s="101"/>
      <c r="E173" s="102"/>
      <c r="F173" s="103"/>
      <c r="G173" s="101"/>
      <c r="H173" s="102"/>
      <c r="I173" s="103"/>
      <c r="J173" s="101"/>
      <c r="K173" s="102"/>
    </row>
    <row r="174" spans="1:11" ht="19.5" customHeight="1" hidden="1" thickBot="1">
      <c r="A174" s="1059"/>
      <c r="B174" s="109"/>
      <c r="C174" s="104"/>
      <c r="D174" s="105"/>
      <c r="E174" s="106"/>
      <c r="F174" s="103"/>
      <c r="G174" s="101"/>
      <c r="H174" s="102"/>
      <c r="I174" s="103"/>
      <c r="J174" s="101"/>
      <c r="K174" s="102"/>
    </row>
    <row r="175" spans="1:11" ht="19.5" customHeight="1" hidden="1" thickBot="1">
      <c r="A175" s="1060"/>
      <c r="B175" s="84" t="s">
        <v>199</v>
      </c>
      <c r="C175" s="112">
        <f>SUM(C170:C174)</f>
        <v>0</v>
      </c>
      <c r="D175" s="113"/>
      <c r="E175" s="122">
        <f>SUM(E170:E174)</f>
        <v>0</v>
      </c>
      <c r="F175" s="112">
        <f>SUM(F170:F174)</f>
        <v>0</v>
      </c>
      <c r="G175" s="113"/>
      <c r="H175" s="122">
        <f>SUM(H170:H174)</f>
        <v>0</v>
      </c>
      <c r="I175" s="112">
        <f>SUM(I170:I174)</f>
        <v>0</v>
      </c>
      <c r="J175" s="113"/>
      <c r="K175" s="122">
        <f>SUM(K170:K174)</f>
        <v>0</v>
      </c>
    </row>
    <row r="176" spans="1:11" ht="15.75" customHeight="1" thickBot="1">
      <c r="A176" s="30"/>
      <c r="B176" s="31"/>
      <c r="C176" s="32"/>
      <c r="D176" s="32"/>
      <c r="E176" s="32"/>
      <c r="F176" s="32"/>
      <c r="G176" s="32"/>
      <c r="H176" s="32"/>
      <c r="I176" s="32"/>
      <c r="J176" s="32"/>
      <c r="K176" s="33"/>
    </row>
    <row r="177" spans="1:11" ht="19.5" customHeight="1">
      <c r="A177" s="1058" t="s">
        <v>258</v>
      </c>
      <c r="B177" s="107"/>
      <c r="C177" s="100"/>
      <c r="D177" s="98"/>
      <c r="E177" s="99"/>
      <c r="F177" s="100"/>
      <c r="G177" s="98"/>
      <c r="H177" s="99"/>
      <c r="I177" s="100"/>
      <c r="J177" s="98"/>
      <c r="K177" s="99"/>
    </row>
    <row r="178" spans="1:11" ht="19.5" customHeight="1">
      <c r="A178" s="1059"/>
      <c r="B178" s="111"/>
      <c r="C178" s="103"/>
      <c r="D178" s="101"/>
      <c r="E178" s="102"/>
      <c r="F178" s="103"/>
      <c r="G178" s="101"/>
      <c r="H178" s="102"/>
      <c r="I178" s="103"/>
      <c r="J178" s="101"/>
      <c r="K178" s="102"/>
    </row>
    <row r="179" spans="1:11" ht="19.5" customHeight="1">
      <c r="A179" s="1059"/>
      <c r="B179" s="108"/>
      <c r="C179" s="103"/>
      <c r="D179" s="101"/>
      <c r="E179" s="102"/>
      <c r="F179" s="103"/>
      <c r="G179" s="101"/>
      <c r="H179" s="102"/>
      <c r="I179" s="103"/>
      <c r="J179" s="101"/>
      <c r="K179" s="102"/>
    </row>
    <row r="180" spans="1:11" ht="19.5" customHeight="1">
      <c r="A180" s="1059"/>
      <c r="B180" s="108"/>
      <c r="C180" s="103"/>
      <c r="D180" s="101"/>
      <c r="E180" s="102"/>
      <c r="F180" s="103"/>
      <c r="G180" s="101"/>
      <c r="H180" s="102"/>
      <c r="I180" s="103"/>
      <c r="J180" s="101"/>
      <c r="K180" s="102"/>
    </row>
    <row r="181" spans="1:11" ht="19.5" customHeight="1" thickBot="1">
      <c r="A181" s="1059"/>
      <c r="B181" s="109"/>
      <c r="C181" s="104"/>
      <c r="D181" s="105"/>
      <c r="E181" s="106"/>
      <c r="F181" s="103"/>
      <c r="G181" s="101"/>
      <c r="H181" s="102"/>
      <c r="I181" s="103"/>
      <c r="J181" s="101"/>
      <c r="K181" s="102"/>
    </row>
    <row r="182" spans="1:11" ht="19.5" customHeight="1" thickBot="1">
      <c r="A182" s="1060"/>
      <c r="B182" s="84" t="s">
        <v>199</v>
      </c>
      <c r="C182" s="112">
        <f>SUM(C177:C181)</f>
        <v>0</v>
      </c>
      <c r="D182" s="113"/>
      <c r="E182" s="122">
        <f>SUM(E177:E181)</f>
        <v>0</v>
      </c>
      <c r="F182" s="112">
        <f>SUM(F177:F181)</f>
        <v>0</v>
      </c>
      <c r="G182" s="113"/>
      <c r="H182" s="122">
        <f>SUM(H177:H181)</f>
        <v>0</v>
      </c>
      <c r="I182" s="112">
        <f>SUM(I177:I181)</f>
        <v>0</v>
      </c>
      <c r="J182" s="113"/>
      <c r="K182" s="122">
        <f>SUM(K177:K181)</f>
        <v>0</v>
      </c>
    </row>
    <row r="183" spans="1:11" ht="19.5" customHeight="1" hidden="1" thickBot="1">
      <c r="A183" s="1113" t="s">
        <v>259</v>
      </c>
      <c r="B183" s="1114" t="s">
        <v>26</v>
      </c>
      <c r="C183" s="116">
        <f>C175+C182</f>
        <v>0</v>
      </c>
      <c r="D183" s="117"/>
      <c r="E183" s="119">
        <f>E175+E182</f>
        <v>0</v>
      </c>
      <c r="F183" s="116">
        <f>F175+F182</f>
        <v>0</v>
      </c>
      <c r="G183" s="117"/>
      <c r="H183" s="119">
        <f>H175+H182</f>
        <v>0</v>
      </c>
      <c r="I183" s="116">
        <f>I175+I182</f>
        <v>0</v>
      </c>
      <c r="J183" s="117"/>
      <c r="K183" s="119">
        <f>K175+K182</f>
        <v>0</v>
      </c>
    </row>
    <row r="184" spans="1:11" ht="19.5" customHeight="1" hidden="1" thickBot="1">
      <c r="A184" s="30"/>
      <c r="B184" s="31"/>
      <c r="C184" s="32"/>
      <c r="D184" s="32"/>
      <c r="E184" s="32"/>
      <c r="F184" s="32"/>
      <c r="G184" s="32"/>
      <c r="H184" s="32"/>
      <c r="I184" s="32"/>
      <c r="J184" s="32"/>
      <c r="K184" s="33"/>
    </row>
    <row r="185" spans="1:11" ht="19.5" customHeight="1" hidden="1" thickBot="1">
      <c r="A185" s="1110" t="s">
        <v>114</v>
      </c>
      <c r="B185" s="1111"/>
      <c r="C185" s="1111"/>
      <c r="D185" s="1111"/>
      <c r="E185" s="1111"/>
      <c r="F185" s="1111"/>
      <c r="G185" s="1111"/>
      <c r="H185" s="1111"/>
      <c r="I185" s="1111"/>
      <c r="J185" s="1111"/>
      <c r="K185" s="1112"/>
    </row>
    <row r="186" spans="1:11" ht="19.5" customHeight="1" hidden="1">
      <c r="A186" s="1058" t="s">
        <v>260</v>
      </c>
      <c r="B186" s="111" t="s">
        <v>59</v>
      </c>
      <c r="C186" s="100">
        <v>1</v>
      </c>
      <c r="D186" s="98" t="s">
        <v>47</v>
      </c>
      <c r="E186" s="99">
        <v>50</v>
      </c>
      <c r="F186" s="100">
        <v>1</v>
      </c>
      <c r="G186" s="98" t="s">
        <v>47</v>
      </c>
      <c r="H186" s="99">
        <v>55</v>
      </c>
      <c r="I186" s="100">
        <v>1</v>
      </c>
      <c r="J186" s="98" t="s">
        <v>47</v>
      </c>
      <c r="K186" s="99">
        <v>60</v>
      </c>
    </row>
    <row r="187" spans="1:11" ht="19.5" customHeight="1" hidden="1">
      <c r="A187" s="1059"/>
      <c r="B187" s="111"/>
      <c r="C187" s="103"/>
      <c r="D187" s="101"/>
      <c r="E187" s="102"/>
      <c r="F187" s="103"/>
      <c r="G187" s="101"/>
      <c r="H187" s="102"/>
      <c r="I187" s="103"/>
      <c r="J187" s="101"/>
      <c r="K187" s="102"/>
    </row>
    <row r="188" spans="1:11" ht="19.5" customHeight="1" hidden="1">
      <c r="A188" s="1059"/>
      <c r="B188" s="111"/>
      <c r="C188" s="103"/>
      <c r="D188" s="101"/>
      <c r="E188" s="102"/>
      <c r="F188" s="103"/>
      <c r="G188" s="101"/>
      <c r="H188" s="102"/>
      <c r="I188" s="103"/>
      <c r="J188" s="101"/>
      <c r="K188" s="102"/>
    </row>
    <row r="189" spans="1:11" ht="19.5" customHeight="1" hidden="1" thickBot="1">
      <c r="A189" s="1059"/>
      <c r="B189" s="108"/>
      <c r="C189" s="103"/>
      <c r="D189" s="101"/>
      <c r="E189" s="102"/>
      <c r="F189" s="103"/>
      <c r="G189" s="101"/>
      <c r="H189" s="102"/>
      <c r="I189" s="103"/>
      <c r="J189" s="101"/>
      <c r="K189" s="102"/>
    </row>
    <row r="190" spans="1:11" ht="19.5" customHeight="1" hidden="1" thickBot="1">
      <c r="A190" s="1059"/>
      <c r="B190" s="109"/>
      <c r="C190" s="104"/>
      <c r="D190" s="105"/>
      <c r="E190" s="106"/>
      <c r="F190" s="103"/>
      <c r="G190" s="101"/>
      <c r="H190" s="102"/>
      <c r="I190" s="103"/>
      <c r="J190" s="101"/>
      <c r="K190" s="102"/>
    </row>
    <row r="191" spans="1:11" ht="19.5" customHeight="1" hidden="1" thickBot="1">
      <c r="A191" s="1060"/>
      <c r="B191" s="913" t="s">
        <v>199</v>
      </c>
      <c r="C191" s="914">
        <f>SUM(C186:C190)</f>
        <v>1</v>
      </c>
      <c r="D191" s="915"/>
      <c r="E191" s="916">
        <f>SUM(E186:E190)</f>
        <v>50</v>
      </c>
      <c r="F191" s="914">
        <f>SUM(F186:F190)</f>
        <v>1</v>
      </c>
      <c r="G191" s="915"/>
      <c r="H191" s="916">
        <f>SUM(H186:H190)</f>
        <v>55</v>
      </c>
      <c r="I191" s="914">
        <f>SUM(I186:I190)</f>
        <v>1</v>
      </c>
      <c r="J191" s="915"/>
      <c r="K191" s="916">
        <f>SUM(K186:K190)</f>
        <v>60</v>
      </c>
    </row>
    <row r="192" spans="1:11" ht="19.5" customHeight="1" hidden="1">
      <c r="A192" s="30"/>
      <c r="B192" s="31"/>
      <c r="C192" s="32"/>
      <c r="D192" s="32"/>
      <c r="E192" s="32"/>
      <c r="F192" s="32"/>
      <c r="G192" s="32"/>
      <c r="H192" s="32"/>
      <c r="I192" s="32"/>
      <c r="J192" s="32"/>
      <c r="K192" s="33"/>
    </row>
    <row r="193" spans="1:11" ht="19.5" customHeight="1" hidden="1">
      <c r="A193" s="1058" t="s">
        <v>261</v>
      </c>
      <c r="B193" s="107"/>
      <c r="C193" s="100"/>
      <c r="D193" s="98"/>
      <c r="E193" s="99"/>
      <c r="F193" s="100"/>
      <c r="G193" s="98"/>
      <c r="H193" s="99"/>
      <c r="I193" s="100"/>
      <c r="J193" s="98"/>
      <c r="K193" s="99"/>
    </row>
    <row r="194" spans="1:11" ht="19.5" customHeight="1" hidden="1">
      <c r="A194" s="1059"/>
      <c r="B194" s="111"/>
      <c r="C194" s="103"/>
      <c r="D194" s="101"/>
      <c r="E194" s="102"/>
      <c r="F194" s="103"/>
      <c r="G194" s="101"/>
      <c r="H194" s="102"/>
      <c r="I194" s="103"/>
      <c r="J194" s="101"/>
      <c r="K194" s="102"/>
    </row>
    <row r="195" spans="1:11" ht="19.5" customHeight="1" hidden="1">
      <c r="A195" s="1059"/>
      <c r="B195" s="111"/>
      <c r="C195" s="103"/>
      <c r="D195" s="101"/>
      <c r="E195" s="102"/>
      <c r="F195" s="103"/>
      <c r="G195" s="101"/>
      <c r="H195" s="102"/>
      <c r="I195" s="103"/>
      <c r="J195" s="101"/>
      <c r="K195" s="102"/>
    </row>
    <row r="196" spans="1:11" ht="19.5" customHeight="1" hidden="1" thickBot="1">
      <c r="A196" s="1059"/>
      <c r="B196" s="108"/>
      <c r="C196" s="103"/>
      <c r="D196" s="101"/>
      <c r="E196" s="102"/>
      <c r="F196" s="103"/>
      <c r="G196" s="101"/>
      <c r="H196" s="102"/>
      <c r="I196" s="103"/>
      <c r="J196" s="101"/>
      <c r="K196" s="102"/>
    </row>
    <row r="197" spans="1:11" ht="19.5" customHeight="1" hidden="1" thickBot="1">
      <c r="A197" s="1059"/>
      <c r="B197" s="109"/>
      <c r="C197" s="104"/>
      <c r="D197" s="105"/>
      <c r="E197" s="106"/>
      <c r="F197" s="103"/>
      <c r="G197" s="101"/>
      <c r="H197" s="102"/>
      <c r="I197" s="103"/>
      <c r="J197" s="101"/>
      <c r="K197" s="102"/>
    </row>
    <row r="198" spans="1:11" ht="19.5" customHeight="1" hidden="1" thickBot="1">
      <c r="A198" s="1060"/>
      <c r="B198" s="84" t="s">
        <v>199</v>
      </c>
      <c r="C198" s="112">
        <f>SUM(C193:C197)</f>
        <v>0</v>
      </c>
      <c r="D198" s="113"/>
      <c r="E198" s="122">
        <f>SUM(E193:E197)</f>
        <v>0</v>
      </c>
      <c r="F198" s="112">
        <f>SUM(F193:F197)</f>
        <v>0</v>
      </c>
      <c r="G198" s="113"/>
      <c r="H198" s="122">
        <f>SUM(H193:H197)</f>
        <v>0</v>
      </c>
      <c r="I198" s="112">
        <f>SUM(I193:I197)</f>
        <v>0</v>
      </c>
      <c r="J198" s="113"/>
      <c r="K198" s="122">
        <f>SUM(K193:K197)</f>
        <v>0</v>
      </c>
    </row>
    <row r="199" spans="1:11" ht="19.5" customHeight="1" hidden="1">
      <c r="A199" s="30"/>
      <c r="B199" s="31"/>
      <c r="C199" s="32"/>
      <c r="D199" s="32"/>
      <c r="E199" s="32"/>
      <c r="F199" s="32"/>
      <c r="G199" s="32"/>
      <c r="H199" s="32"/>
      <c r="I199" s="32"/>
      <c r="J199" s="32"/>
      <c r="K199" s="33"/>
    </row>
    <row r="200" spans="1:11" ht="19.5" customHeight="1" hidden="1">
      <c r="A200" s="1058" t="s">
        <v>262</v>
      </c>
      <c r="B200" s="107"/>
      <c r="C200" s="100"/>
      <c r="D200" s="98"/>
      <c r="E200" s="92"/>
      <c r="F200" s="100"/>
      <c r="G200" s="98"/>
      <c r="H200" s="99"/>
      <c r="I200" s="100"/>
      <c r="J200" s="98"/>
      <c r="K200" s="99"/>
    </row>
    <row r="201" spans="1:11" ht="19.5" customHeight="1" hidden="1">
      <c r="A201" s="1059"/>
      <c r="B201" s="111"/>
      <c r="C201" s="103"/>
      <c r="D201" s="101"/>
      <c r="E201" s="102"/>
      <c r="F201" s="103"/>
      <c r="G201" s="101"/>
      <c r="H201" s="102"/>
      <c r="I201" s="103"/>
      <c r="J201" s="101"/>
      <c r="K201" s="102"/>
    </row>
    <row r="202" spans="1:11" ht="19.5" customHeight="1" hidden="1">
      <c r="A202" s="1059"/>
      <c r="B202" s="111"/>
      <c r="C202" s="103"/>
      <c r="D202" s="101"/>
      <c r="E202" s="102"/>
      <c r="F202" s="103"/>
      <c r="G202" s="101"/>
      <c r="H202" s="102"/>
      <c r="I202" s="103"/>
      <c r="J202" s="101"/>
      <c r="K202" s="102"/>
    </row>
    <row r="203" spans="1:11" ht="19.5" customHeight="1" hidden="1" thickBot="1">
      <c r="A203" s="1059"/>
      <c r="B203" s="108"/>
      <c r="C203" s="103"/>
      <c r="D203" s="101"/>
      <c r="E203" s="102"/>
      <c r="F203" s="103"/>
      <c r="G203" s="101"/>
      <c r="H203" s="102"/>
      <c r="I203" s="103"/>
      <c r="J203" s="101"/>
      <c r="K203" s="102"/>
    </row>
    <row r="204" spans="1:11" ht="19.5" customHeight="1" hidden="1" thickBot="1">
      <c r="A204" s="1059"/>
      <c r="B204" s="109"/>
      <c r="C204" s="134"/>
      <c r="D204" s="135"/>
      <c r="E204" s="136"/>
      <c r="F204" s="103"/>
      <c r="G204" s="101"/>
      <c r="H204" s="102"/>
      <c r="I204" s="103"/>
      <c r="J204" s="101"/>
      <c r="K204" s="102"/>
    </row>
    <row r="205" spans="1:11" ht="19.5" customHeight="1" thickBot="1">
      <c r="A205" s="1060"/>
      <c r="B205" s="84" t="s">
        <v>199</v>
      </c>
      <c r="C205" s="112">
        <f>SUM(C200:C204)</f>
        <v>0</v>
      </c>
      <c r="D205" s="113"/>
      <c r="E205" s="122">
        <f>SUM(E200:E204)</f>
        <v>0</v>
      </c>
      <c r="F205" s="112">
        <f>SUM(F200:F204)</f>
        <v>0</v>
      </c>
      <c r="G205" s="113"/>
      <c r="H205" s="122">
        <f>SUM(H200:H204)</f>
        <v>0</v>
      </c>
      <c r="I205" s="112">
        <f>SUM(I200:I204)</f>
        <v>0</v>
      </c>
      <c r="J205" s="113"/>
      <c r="K205" s="122">
        <f>SUM(K200:K204)</f>
        <v>0</v>
      </c>
    </row>
    <row r="206" spans="1:11" ht="19.5" customHeight="1" thickBot="1">
      <c r="A206" s="30"/>
      <c r="B206" s="31"/>
      <c r="C206" s="32"/>
      <c r="D206" s="32"/>
      <c r="E206" s="32"/>
      <c r="F206" s="32"/>
      <c r="G206" s="32"/>
      <c r="H206" s="32"/>
      <c r="I206" s="32"/>
      <c r="J206" s="32"/>
      <c r="K206" s="33"/>
    </row>
    <row r="207" spans="1:11" ht="19.5" customHeight="1">
      <c r="A207" s="1058" t="s">
        <v>263</v>
      </c>
      <c r="B207" s="107"/>
      <c r="C207" s="100"/>
      <c r="D207" s="98"/>
      <c r="E207" s="99"/>
      <c r="F207" s="100"/>
      <c r="G207" s="98"/>
      <c r="H207" s="99"/>
      <c r="I207" s="100"/>
      <c r="J207" s="98"/>
      <c r="K207" s="99"/>
    </row>
    <row r="208" spans="1:11" ht="19.5" customHeight="1">
      <c r="A208" s="1059"/>
      <c r="B208" s="111"/>
      <c r="C208" s="103"/>
      <c r="D208" s="101"/>
      <c r="E208" s="102"/>
      <c r="F208" s="103"/>
      <c r="G208" s="101"/>
      <c r="H208" s="102"/>
      <c r="I208" s="103"/>
      <c r="J208" s="101"/>
      <c r="K208" s="102"/>
    </row>
    <row r="209" spans="1:11" ht="19.5" customHeight="1">
      <c r="A209" s="1059"/>
      <c r="B209" s="108"/>
      <c r="C209" s="103"/>
      <c r="D209" s="101"/>
      <c r="E209" s="102"/>
      <c r="F209" s="103"/>
      <c r="G209" s="101"/>
      <c r="H209" s="102"/>
      <c r="I209" s="103"/>
      <c r="J209" s="101"/>
      <c r="K209" s="102"/>
    </row>
    <row r="210" spans="1:11" ht="19.5" customHeight="1">
      <c r="A210" s="1059"/>
      <c r="B210" s="108"/>
      <c r="C210" s="103"/>
      <c r="D210" s="101"/>
      <c r="E210" s="102"/>
      <c r="F210" s="103"/>
      <c r="G210" s="101"/>
      <c r="H210" s="102"/>
      <c r="I210" s="103"/>
      <c r="J210" s="101"/>
      <c r="K210" s="102"/>
    </row>
    <row r="211" spans="1:11" ht="19.5" customHeight="1" thickBot="1">
      <c r="A211" s="1059"/>
      <c r="B211" s="109"/>
      <c r="C211" s="104"/>
      <c r="D211" s="105"/>
      <c r="E211" s="106"/>
      <c r="F211" s="103"/>
      <c r="G211" s="101"/>
      <c r="H211" s="102"/>
      <c r="I211" s="103"/>
      <c r="J211" s="101"/>
      <c r="K211" s="102"/>
    </row>
    <row r="212" spans="1:11" ht="19.5" customHeight="1" thickBot="1">
      <c r="A212" s="1060"/>
      <c r="B212" s="84" t="s">
        <v>199</v>
      </c>
      <c r="C212" s="112">
        <f>SUM(C207:C211)</f>
        <v>0</v>
      </c>
      <c r="D212" s="113"/>
      <c r="E212" s="122">
        <f>SUM(E207:E211)</f>
        <v>0</v>
      </c>
      <c r="F212" s="112">
        <f>SUM(F207:F211)</f>
        <v>0</v>
      </c>
      <c r="G212" s="113"/>
      <c r="H212" s="122">
        <f>SUM(H207:H211)</f>
        <v>0</v>
      </c>
      <c r="I212" s="112">
        <f>SUM(I207:I211)</f>
        <v>0</v>
      </c>
      <c r="J212" s="113"/>
      <c r="K212" s="122">
        <f>SUM(K207:K211)</f>
        <v>0</v>
      </c>
    </row>
    <row r="213" spans="1:11" ht="19.5" customHeight="1" thickBot="1">
      <c r="A213" s="30"/>
      <c r="B213" s="31"/>
      <c r="C213" s="32"/>
      <c r="D213" s="32"/>
      <c r="E213" s="32"/>
      <c r="F213" s="32"/>
      <c r="G213" s="32"/>
      <c r="H213" s="32"/>
      <c r="I213" s="32"/>
      <c r="J213" s="32"/>
      <c r="K213" s="33"/>
    </row>
    <row r="214" spans="1:11" ht="19.5" customHeight="1">
      <c r="A214" s="1058" t="s">
        <v>264</v>
      </c>
      <c r="B214" s="107"/>
      <c r="C214" s="100"/>
      <c r="D214" s="98"/>
      <c r="E214" s="99"/>
      <c r="F214" s="100"/>
      <c r="G214" s="98"/>
      <c r="H214" s="99"/>
      <c r="I214" s="100"/>
      <c r="J214" s="98"/>
      <c r="K214" s="99"/>
    </row>
    <row r="215" spans="1:11" ht="19.5" customHeight="1">
      <c r="A215" s="1059"/>
      <c r="B215" s="108"/>
      <c r="C215" s="103"/>
      <c r="D215" s="101"/>
      <c r="E215" s="102"/>
      <c r="F215" s="103"/>
      <c r="G215" s="101"/>
      <c r="H215" s="102"/>
      <c r="I215" s="103"/>
      <c r="J215" s="101"/>
      <c r="K215" s="102"/>
    </row>
    <row r="216" spans="1:11" ht="19.5" customHeight="1">
      <c r="A216" s="1059"/>
      <c r="B216" s="108"/>
      <c r="C216" s="103"/>
      <c r="D216" s="101"/>
      <c r="E216" s="102"/>
      <c r="F216" s="103"/>
      <c r="G216" s="101"/>
      <c r="H216" s="102"/>
      <c r="I216" s="103"/>
      <c r="J216" s="101"/>
      <c r="K216" s="102"/>
    </row>
    <row r="217" spans="1:11" ht="19.5" customHeight="1">
      <c r="A217" s="1059"/>
      <c r="B217" s="108"/>
      <c r="C217" s="103"/>
      <c r="D217" s="101"/>
      <c r="E217" s="102"/>
      <c r="F217" s="103"/>
      <c r="G217" s="101"/>
      <c r="H217" s="102"/>
      <c r="I217" s="103"/>
      <c r="J217" s="101"/>
      <c r="K217" s="102"/>
    </row>
    <row r="218" spans="1:11" ht="19.5" customHeight="1" thickBot="1">
      <c r="A218" s="1059"/>
      <c r="B218" s="109"/>
      <c r="C218" s="104"/>
      <c r="D218" s="105"/>
      <c r="E218" s="106"/>
      <c r="F218" s="103"/>
      <c r="G218" s="101"/>
      <c r="H218" s="102"/>
      <c r="I218" s="103"/>
      <c r="J218" s="101"/>
      <c r="K218" s="102"/>
    </row>
    <row r="219" spans="1:11" ht="19.5" customHeight="1" thickBot="1">
      <c r="A219" s="1060"/>
      <c r="B219" s="84" t="s">
        <v>199</v>
      </c>
      <c r="C219" s="112">
        <f>SUM(C214:C218)</f>
        <v>0</v>
      </c>
      <c r="D219" s="113"/>
      <c r="E219" s="122">
        <f>SUM(E214:E218)</f>
        <v>0</v>
      </c>
      <c r="F219" s="112">
        <f>SUM(F214:F218)</f>
        <v>0</v>
      </c>
      <c r="G219" s="113"/>
      <c r="H219" s="122">
        <f>SUM(H214:H218)</f>
        <v>0</v>
      </c>
      <c r="I219" s="112">
        <f>SUM(I214:I218)</f>
        <v>0</v>
      </c>
      <c r="J219" s="113"/>
      <c r="K219" s="122">
        <f>SUM(K214:K218)</f>
        <v>0</v>
      </c>
    </row>
    <row r="220" spans="1:11" ht="24" customHeight="1" thickBot="1">
      <c r="A220" s="1113" t="s">
        <v>115</v>
      </c>
      <c r="B220" s="1114"/>
      <c r="C220" s="116">
        <f>C191+C198+C205+C212+C219</f>
        <v>1</v>
      </c>
      <c r="D220" s="117"/>
      <c r="E220" s="119">
        <f>E191+E198+E205+E212+E219</f>
        <v>50</v>
      </c>
      <c r="F220" s="116">
        <f>F191+F198+F205+F212+F219</f>
        <v>1</v>
      </c>
      <c r="G220" s="117"/>
      <c r="H220" s="119">
        <f>H191+H198+H205+H212+H219</f>
        <v>55</v>
      </c>
      <c r="I220" s="116">
        <f>I191+I198+I205+I212+I219</f>
        <v>1</v>
      </c>
      <c r="J220" s="117"/>
      <c r="K220" s="119">
        <f>K191+K198+K205+K212+K219</f>
        <v>60</v>
      </c>
    </row>
    <row r="221" spans="1:11" ht="19.5" customHeight="1" thickBot="1">
      <c r="A221" s="239"/>
      <c r="B221" s="240"/>
      <c r="C221" s="241"/>
      <c r="D221" s="241"/>
      <c r="E221" s="241"/>
      <c r="F221" s="241"/>
      <c r="G221" s="241"/>
      <c r="H221" s="241"/>
      <c r="I221" s="241"/>
      <c r="J221" s="241"/>
      <c r="K221" s="242"/>
    </row>
    <row r="222" spans="1:11" ht="19.5" customHeight="1" thickBot="1">
      <c r="A222" s="1064" t="s">
        <v>106</v>
      </c>
      <c r="B222" s="1065"/>
      <c r="C222" s="858">
        <f>C68+C125+C167+C183+C220</f>
        <v>4360</v>
      </c>
      <c r="D222" s="859"/>
      <c r="E222" s="917">
        <f>E68+E125+E167+E183+E220</f>
        <v>10842</v>
      </c>
      <c r="F222" s="858">
        <f>F68+F125+F167+F183+F220</f>
        <v>4381</v>
      </c>
      <c r="G222" s="859"/>
      <c r="H222" s="917">
        <f>H68+H125+H167+H183+H220</f>
        <v>11944</v>
      </c>
      <c r="I222" s="858">
        <f>I68+I125+I167+I183+I220</f>
        <v>4486</v>
      </c>
      <c r="J222" s="859"/>
      <c r="K222" s="860">
        <f>K68+K125+K167+K183+K220</f>
        <v>12544</v>
      </c>
    </row>
    <row r="223" spans="1:11" ht="19.5" customHeight="1" thickBot="1">
      <c r="A223" s="243"/>
      <c r="B223" s="238"/>
      <c r="C223" s="157"/>
      <c r="D223" s="157"/>
      <c r="E223" s="157"/>
      <c r="F223" s="157"/>
      <c r="G223" s="157"/>
      <c r="H223" s="157"/>
      <c r="I223" s="157"/>
      <c r="J223" s="157"/>
      <c r="K223" s="244"/>
    </row>
    <row r="224" spans="1:11" ht="19.5" customHeight="1" thickBot="1">
      <c r="A224" s="1115" t="s">
        <v>107</v>
      </c>
      <c r="B224" s="1116"/>
      <c r="C224" s="918"/>
      <c r="D224" s="918"/>
      <c r="E224" s="918"/>
      <c r="F224" s="918"/>
      <c r="G224" s="918"/>
      <c r="H224" s="918"/>
      <c r="I224" s="918"/>
      <c r="J224" s="918"/>
      <c r="K224" s="919"/>
    </row>
    <row r="225" spans="1:11" ht="19.5" customHeight="1">
      <c r="A225" s="1052" t="s">
        <v>265</v>
      </c>
      <c r="B225" s="872" t="s">
        <v>13</v>
      </c>
      <c r="C225" s="864">
        <v>1</v>
      </c>
      <c r="D225" s="867" t="s">
        <v>47</v>
      </c>
      <c r="E225" s="865">
        <v>50</v>
      </c>
      <c r="F225" s="864">
        <v>1</v>
      </c>
      <c r="G225" s="867" t="s">
        <v>47</v>
      </c>
      <c r="H225" s="865">
        <v>55</v>
      </c>
      <c r="I225" s="864">
        <v>1</v>
      </c>
      <c r="J225" s="867" t="s">
        <v>47</v>
      </c>
      <c r="K225" s="865">
        <v>60</v>
      </c>
    </row>
    <row r="226" spans="1:11" ht="19.5" customHeight="1">
      <c r="A226" s="1053"/>
      <c r="B226" s="848" t="s">
        <v>14</v>
      </c>
      <c r="C226" s="862">
        <v>1</v>
      </c>
      <c r="D226" s="920" t="s">
        <v>47</v>
      </c>
      <c r="E226" s="863">
        <v>50</v>
      </c>
      <c r="F226" s="862">
        <v>1</v>
      </c>
      <c r="G226" s="920" t="s">
        <v>47</v>
      </c>
      <c r="H226" s="863">
        <v>55</v>
      </c>
      <c r="I226" s="862">
        <v>1</v>
      </c>
      <c r="J226" s="920" t="s">
        <v>47</v>
      </c>
      <c r="K226" s="863">
        <v>60</v>
      </c>
    </row>
    <row r="227" spans="1:11" ht="19.5" customHeight="1" hidden="1">
      <c r="A227" s="1053"/>
      <c r="B227" s="109"/>
      <c r="C227" s="104"/>
      <c r="D227" s="105"/>
      <c r="E227" s="106"/>
      <c r="F227" s="103"/>
      <c r="G227" s="101"/>
      <c r="H227" s="102"/>
      <c r="I227" s="103"/>
      <c r="J227" s="101"/>
      <c r="K227" s="102"/>
    </row>
    <row r="228" spans="1:11" ht="19.5" customHeight="1" hidden="1" thickBot="1">
      <c r="A228" s="1054"/>
      <c r="B228" s="886" t="s">
        <v>199</v>
      </c>
      <c r="C228" s="902">
        <f>SUM(C225:C227)</f>
        <v>2</v>
      </c>
      <c r="D228" s="903"/>
      <c r="E228" s="904">
        <f>SUM(E225:E227)</f>
        <v>100</v>
      </c>
      <c r="F228" s="902">
        <f>SUM(F225:F227)</f>
        <v>2</v>
      </c>
      <c r="G228" s="903"/>
      <c r="H228" s="904">
        <f>SUM(H225:H227)</f>
        <v>110</v>
      </c>
      <c r="I228" s="902">
        <f>SUM(I225:I227)</f>
        <v>2</v>
      </c>
      <c r="J228" s="903"/>
      <c r="K228" s="904">
        <f>SUM(K225:K227)</f>
        <v>120</v>
      </c>
    </row>
    <row r="229" spans="1:11" ht="19.5" customHeight="1" hidden="1" thickBot="1">
      <c r="A229" s="30"/>
      <c r="B229" s="31"/>
      <c r="C229" s="32"/>
      <c r="D229" s="32"/>
      <c r="E229" s="32"/>
      <c r="F229" s="32"/>
      <c r="G229" s="32"/>
      <c r="H229" s="32"/>
      <c r="I229" s="32"/>
      <c r="J229" s="32"/>
      <c r="K229" s="33"/>
    </row>
    <row r="230" spans="1:11" ht="19.5" customHeight="1" hidden="1" thickBot="1">
      <c r="A230" s="1052" t="s">
        <v>266</v>
      </c>
      <c r="B230" s="872" t="s">
        <v>42</v>
      </c>
      <c r="C230" s="864">
        <v>1</v>
      </c>
      <c r="D230" s="867" t="s">
        <v>47</v>
      </c>
      <c r="E230" s="865">
        <v>160</v>
      </c>
      <c r="F230" s="864">
        <v>1</v>
      </c>
      <c r="G230" s="867" t="s">
        <v>47</v>
      </c>
      <c r="H230" s="865">
        <v>170</v>
      </c>
      <c r="I230" s="864">
        <v>1</v>
      </c>
      <c r="J230" s="867" t="s">
        <v>47</v>
      </c>
      <c r="K230" s="865">
        <v>180</v>
      </c>
    </row>
    <row r="231" spans="1:11" ht="19.5" customHeight="1" hidden="1" thickBot="1">
      <c r="A231" s="1053"/>
      <c r="B231" s="111"/>
      <c r="C231" s="103"/>
      <c r="D231" s="101"/>
      <c r="E231" s="102"/>
      <c r="F231" s="103"/>
      <c r="G231" s="101"/>
      <c r="H231" s="102"/>
      <c r="I231" s="103"/>
      <c r="J231" s="101"/>
      <c r="K231" s="102"/>
    </row>
    <row r="232" spans="1:11" ht="19.5" customHeight="1" hidden="1">
      <c r="A232" s="1053"/>
      <c r="B232" s="108"/>
      <c r="C232" s="103"/>
      <c r="D232" s="101"/>
      <c r="E232" s="102"/>
      <c r="F232" s="103"/>
      <c r="G232" s="101"/>
      <c r="H232" s="102"/>
      <c r="I232" s="103"/>
      <c r="J232" s="101"/>
      <c r="K232" s="102"/>
    </row>
    <row r="233" spans="1:11" ht="19.5" customHeight="1" hidden="1">
      <c r="A233" s="1053"/>
      <c r="B233" s="108"/>
      <c r="C233" s="103"/>
      <c r="D233" s="101"/>
      <c r="E233" s="102"/>
      <c r="F233" s="103"/>
      <c r="G233" s="101"/>
      <c r="H233" s="102"/>
      <c r="I233" s="103"/>
      <c r="J233" s="101"/>
      <c r="K233" s="102"/>
    </row>
    <row r="234" spans="1:11" ht="19.5" customHeight="1" thickBot="1">
      <c r="A234" s="1053"/>
      <c r="B234" s="109"/>
      <c r="C234" s="104"/>
      <c r="D234" s="105"/>
      <c r="E234" s="106"/>
      <c r="F234" s="103"/>
      <c r="G234" s="101"/>
      <c r="H234" s="102"/>
      <c r="I234" s="103"/>
      <c r="J234" s="101"/>
      <c r="K234" s="102"/>
    </row>
    <row r="235" spans="1:11" ht="21.75" customHeight="1" thickBot="1">
      <c r="A235" s="1054"/>
      <c r="B235" s="886" t="s">
        <v>199</v>
      </c>
      <c r="C235" s="902">
        <f>SUM(C230:C234)</f>
        <v>1</v>
      </c>
      <c r="D235" s="903"/>
      <c r="E235" s="904">
        <f>SUM(E230:E234)</f>
        <v>160</v>
      </c>
      <c r="F235" s="902">
        <f>SUM(F230:F234)</f>
        <v>1</v>
      </c>
      <c r="G235" s="903"/>
      <c r="H235" s="904">
        <f>SUM(H230:H234)</f>
        <v>170</v>
      </c>
      <c r="I235" s="902">
        <f>SUM(I230:I234)</f>
        <v>1</v>
      </c>
      <c r="J235" s="903"/>
      <c r="K235" s="904">
        <f>SUM(K230:K234)</f>
        <v>180</v>
      </c>
    </row>
    <row r="236" spans="1:11" ht="21.75" customHeight="1" thickBot="1">
      <c r="A236" s="30"/>
      <c r="B236" s="31"/>
      <c r="C236" s="32"/>
      <c r="D236" s="32"/>
      <c r="E236" s="32"/>
      <c r="F236" s="32"/>
      <c r="G236" s="32"/>
      <c r="H236" s="32"/>
      <c r="I236" s="32"/>
      <c r="J236" s="32"/>
      <c r="K236" s="33"/>
    </row>
    <row r="237" spans="1:11" ht="21.75" customHeight="1">
      <c r="A237" s="1052" t="s">
        <v>267</v>
      </c>
      <c r="B237" s="872" t="s">
        <v>43</v>
      </c>
      <c r="C237" s="100">
        <v>1</v>
      </c>
      <c r="D237" s="98" t="s">
        <v>47</v>
      </c>
      <c r="E237" s="99">
        <v>130</v>
      </c>
      <c r="F237" s="100">
        <v>1</v>
      </c>
      <c r="G237" s="98" t="s">
        <v>47</v>
      </c>
      <c r="H237" s="99">
        <v>140</v>
      </c>
      <c r="I237" s="100">
        <v>1</v>
      </c>
      <c r="J237" s="98" t="s">
        <v>47</v>
      </c>
      <c r="K237" s="99">
        <v>150</v>
      </c>
    </row>
    <row r="238" spans="1:11" ht="21.75" customHeight="1">
      <c r="A238" s="1053"/>
      <c r="B238" s="111"/>
      <c r="C238" s="103"/>
      <c r="D238" s="101"/>
      <c r="E238" s="102"/>
      <c r="F238" s="103"/>
      <c r="G238" s="101"/>
      <c r="H238" s="102"/>
      <c r="I238" s="103"/>
      <c r="J238" s="101"/>
      <c r="K238" s="102"/>
    </row>
    <row r="239" spans="1:11" ht="21.75" customHeight="1">
      <c r="A239" s="1053"/>
      <c r="B239" s="108"/>
      <c r="C239" s="103"/>
      <c r="D239" s="101"/>
      <c r="E239" s="102"/>
      <c r="F239" s="103"/>
      <c r="G239" s="101"/>
      <c r="H239" s="102"/>
      <c r="I239" s="103"/>
      <c r="J239" s="101"/>
      <c r="K239" s="102"/>
    </row>
    <row r="240" spans="1:11" ht="21.75" customHeight="1">
      <c r="A240" s="1053"/>
      <c r="B240" s="108"/>
      <c r="C240" s="103"/>
      <c r="D240" s="101"/>
      <c r="E240" s="102"/>
      <c r="F240" s="103"/>
      <c r="G240" s="101"/>
      <c r="H240" s="102"/>
      <c r="I240" s="103"/>
      <c r="J240" s="101"/>
      <c r="K240" s="102"/>
    </row>
    <row r="241" spans="1:11" ht="21.75" customHeight="1" thickBot="1">
      <c r="A241" s="1053"/>
      <c r="B241" s="109"/>
      <c r="C241" s="104"/>
      <c r="D241" s="105"/>
      <c r="E241" s="106"/>
      <c r="F241" s="103"/>
      <c r="G241" s="101"/>
      <c r="H241" s="102"/>
      <c r="I241" s="103"/>
      <c r="J241" s="101"/>
      <c r="K241" s="102"/>
    </row>
    <row r="242" spans="1:11" ht="21.75" customHeight="1" thickBot="1">
      <c r="A242" s="1054"/>
      <c r="B242" s="886" t="s">
        <v>199</v>
      </c>
      <c r="C242" s="902">
        <f>SUM(C237:C241)</f>
        <v>1</v>
      </c>
      <c r="D242" s="903"/>
      <c r="E242" s="904">
        <f>SUM(E237:E241)</f>
        <v>130</v>
      </c>
      <c r="F242" s="902">
        <f>SUM(F237:F241)</f>
        <v>1</v>
      </c>
      <c r="G242" s="903"/>
      <c r="H242" s="904">
        <f>SUM(H237:H241)</f>
        <v>140</v>
      </c>
      <c r="I242" s="902">
        <f>SUM(I237:I241)</f>
        <v>1</v>
      </c>
      <c r="J242" s="903"/>
      <c r="K242" s="904">
        <f>SUM(K237:K241)</f>
        <v>150</v>
      </c>
    </row>
    <row r="243" spans="1:11" ht="21.75" customHeight="1">
      <c r="A243" s="1058" t="s">
        <v>268</v>
      </c>
      <c r="B243" s="107"/>
      <c r="C243" s="100"/>
      <c r="D243" s="98"/>
      <c r="E243" s="99"/>
      <c r="F243" s="100"/>
      <c r="G243" s="98"/>
      <c r="H243" s="99"/>
      <c r="I243" s="100"/>
      <c r="J243" s="98"/>
      <c r="K243" s="99"/>
    </row>
    <row r="244" spans="1:11" ht="21.75" customHeight="1">
      <c r="A244" s="1059"/>
      <c r="B244" s="111"/>
      <c r="C244" s="103"/>
      <c r="D244" s="101"/>
      <c r="E244" s="102"/>
      <c r="F244" s="103"/>
      <c r="G244" s="101"/>
      <c r="H244" s="102"/>
      <c r="I244" s="103"/>
      <c r="J244" s="101"/>
      <c r="K244" s="102"/>
    </row>
    <row r="245" spans="1:11" ht="21.75" customHeight="1">
      <c r="A245" s="1059"/>
      <c r="B245" s="108"/>
      <c r="C245" s="103"/>
      <c r="D245" s="101"/>
      <c r="E245" s="102"/>
      <c r="F245" s="103"/>
      <c r="G245" s="101"/>
      <c r="H245" s="102"/>
      <c r="I245" s="103"/>
      <c r="J245" s="101"/>
      <c r="K245" s="102"/>
    </row>
    <row r="246" spans="1:11" ht="19.5" customHeight="1">
      <c r="A246" s="1059"/>
      <c r="B246" s="108"/>
      <c r="C246" s="103"/>
      <c r="D246" s="101"/>
      <c r="E246" s="102"/>
      <c r="F246" s="103"/>
      <c r="G246" s="101"/>
      <c r="H246" s="102"/>
      <c r="I246" s="103"/>
      <c r="J246" s="101"/>
      <c r="K246" s="102"/>
    </row>
    <row r="247" spans="1:11" ht="19.5" customHeight="1" thickBot="1">
      <c r="A247" s="1059"/>
      <c r="B247" s="109"/>
      <c r="C247" s="104"/>
      <c r="D247" s="105"/>
      <c r="E247" s="106"/>
      <c r="F247" s="103"/>
      <c r="G247" s="101"/>
      <c r="H247" s="102"/>
      <c r="I247" s="103"/>
      <c r="J247" s="101"/>
      <c r="K247" s="102"/>
    </row>
    <row r="248" spans="1:11" ht="19.5" customHeight="1" thickBot="1">
      <c r="A248" s="1060"/>
      <c r="B248" s="84" t="s">
        <v>199</v>
      </c>
      <c r="C248" s="112">
        <f>SUM(C243:C247)</f>
        <v>0</v>
      </c>
      <c r="D248" s="113"/>
      <c r="E248" s="122">
        <f>SUM(E243:E247)</f>
        <v>0</v>
      </c>
      <c r="F248" s="112">
        <f>SUM(F243:F247)</f>
        <v>0</v>
      </c>
      <c r="G248" s="113"/>
      <c r="H248" s="122">
        <f>SUM(H243:H247)</f>
        <v>0</v>
      </c>
      <c r="I248" s="112">
        <f>SUM(I243:I247)</f>
        <v>0</v>
      </c>
      <c r="J248" s="113"/>
      <c r="K248" s="122">
        <f>SUM(K243:K247)</f>
        <v>0</v>
      </c>
    </row>
    <row r="249" spans="1:11" ht="19.5" customHeight="1" thickBot="1">
      <c r="A249" s="30"/>
      <c r="B249" s="31"/>
      <c r="C249" s="32"/>
      <c r="D249" s="32"/>
      <c r="E249" s="32"/>
      <c r="F249" s="32"/>
      <c r="G249" s="32"/>
      <c r="H249" s="32"/>
      <c r="I249" s="32"/>
      <c r="J249" s="32"/>
      <c r="K249" s="33"/>
    </row>
    <row r="250" spans="1:11" ht="19.5" customHeight="1">
      <c r="A250" s="1052" t="s">
        <v>269</v>
      </c>
      <c r="B250" s="872" t="s">
        <v>44</v>
      </c>
      <c r="C250" s="100">
        <v>1</v>
      </c>
      <c r="D250" s="98" t="s">
        <v>47</v>
      </c>
      <c r="E250" s="99">
        <v>170</v>
      </c>
      <c r="F250" s="100">
        <v>1</v>
      </c>
      <c r="G250" s="98" t="s">
        <v>47</v>
      </c>
      <c r="H250" s="99">
        <v>180</v>
      </c>
      <c r="I250" s="100">
        <v>1</v>
      </c>
      <c r="J250" s="98" t="s">
        <v>47</v>
      </c>
      <c r="K250" s="99">
        <v>200</v>
      </c>
    </row>
    <row r="251" spans="1:11" ht="19.5" customHeight="1">
      <c r="A251" s="1053"/>
      <c r="B251" s="111"/>
      <c r="C251" s="128"/>
      <c r="D251" s="129"/>
      <c r="E251" s="130"/>
      <c r="F251" s="128"/>
      <c r="G251" s="129"/>
      <c r="H251" s="130"/>
      <c r="I251" s="128"/>
      <c r="J251" s="129"/>
      <c r="K251" s="130"/>
    </row>
    <row r="252" spans="1:11" ht="19.5" customHeight="1">
      <c r="A252" s="1053"/>
      <c r="B252" s="111"/>
      <c r="C252" s="128"/>
      <c r="D252" s="129"/>
      <c r="E252" s="130"/>
      <c r="F252" s="128"/>
      <c r="G252" s="129"/>
      <c r="H252" s="130"/>
      <c r="I252" s="128"/>
      <c r="J252" s="129"/>
      <c r="K252" s="130"/>
    </row>
    <row r="253" spans="1:11" ht="19.5" customHeight="1">
      <c r="A253" s="1053"/>
      <c r="B253" s="111"/>
      <c r="C253" s="103"/>
      <c r="D253" s="101"/>
      <c r="E253" s="102"/>
      <c r="F253" s="103"/>
      <c r="G253" s="101"/>
      <c r="H253" s="102"/>
      <c r="I253" s="103"/>
      <c r="J253" s="101"/>
      <c r="K253" s="102"/>
    </row>
    <row r="254" spans="1:11" ht="15.75" customHeight="1" thickBot="1">
      <c r="A254" s="1053"/>
      <c r="B254" s="109"/>
      <c r="C254" s="104"/>
      <c r="D254" s="105"/>
      <c r="E254" s="106"/>
      <c r="F254" s="103"/>
      <c r="G254" s="101"/>
      <c r="H254" s="102"/>
      <c r="I254" s="103"/>
      <c r="J254" s="101"/>
      <c r="K254" s="102"/>
    </row>
    <row r="255" spans="1:11" ht="15" customHeight="1" thickBot="1">
      <c r="A255" s="1054"/>
      <c r="B255" s="886" t="s">
        <v>199</v>
      </c>
      <c r="C255" s="902">
        <f>SUM(C250:C254)</f>
        <v>1</v>
      </c>
      <c r="D255" s="903"/>
      <c r="E255" s="904">
        <f>SUM(E250:E254)</f>
        <v>170</v>
      </c>
      <c r="F255" s="902">
        <f>SUM(F250:F254)</f>
        <v>1</v>
      </c>
      <c r="G255" s="903"/>
      <c r="H255" s="904">
        <f>SUM(H250:H254)</f>
        <v>180</v>
      </c>
      <c r="I255" s="902">
        <f>SUM(I250:I254)</f>
        <v>1</v>
      </c>
      <c r="J255" s="903"/>
      <c r="K255" s="904">
        <f>SUM(K250:K254)</f>
        <v>200</v>
      </c>
    </row>
    <row r="256" spans="1:11" ht="18.75" customHeight="1" thickBot="1">
      <c r="A256" s="30"/>
      <c r="B256" s="31"/>
      <c r="C256" s="32"/>
      <c r="D256" s="32"/>
      <c r="E256" s="32"/>
      <c r="F256" s="32"/>
      <c r="G256" s="32"/>
      <c r="H256" s="32"/>
      <c r="I256" s="32"/>
      <c r="J256" s="32"/>
      <c r="K256" s="33"/>
    </row>
    <row r="257" spans="1:11" ht="18" customHeight="1">
      <c r="A257" s="1052" t="s">
        <v>270</v>
      </c>
      <c r="B257" s="897" t="s">
        <v>45</v>
      </c>
      <c r="C257" s="864">
        <v>1</v>
      </c>
      <c r="D257" s="867" t="s">
        <v>47</v>
      </c>
      <c r="E257" s="865">
        <v>55</v>
      </c>
      <c r="F257" s="864">
        <v>1</v>
      </c>
      <c r="G257" s="867" t="s">
        <v>47</v>
      </c>
      <c r="H257" s="865">
        <v>60</v>
      </c>
      <c r="I257" s="864">
        <v>1</v>
      </c>
      <c r="J257" s="867" t="s">
        <v>47</v>
      </c>
      <c r="K257" s="865">
        <v>65</v>
      </c>
    </row>
    <row r="258" spans="1:11" ht="19.5" customHeight="1">
      <c r="A258" s="1053"/>
      <c r="B258" s="848" t="s">
        <v>46</v>
      </c>
      <c r="C258" s="851">
        <v>1</v>
      </c>
      <c r="D258" s="920" t="s">
        <v>47</v>
      </c>
      <c r="E258" s="853">
        <v>55</v>
      </c>
      <c r="F258" s="851">
        <v>1</v>
      </c>
      <c r="G258" s="920" t="s">
        <v>47</v>
      </c>
      <c r="H258" s="853">
        <v>60</v>
      </c>
      <c r="I258" s="851">
        <v>1</v>
      </c>
      <c r="J258" s="920" t="s">
        <v>47</v>
      </c>
      <c r="K258" s="853">
        <v>65</v>
      </c>
    </row>
    <row r="259" spans="1:11" ht="19.5" customHeight="1">
      <c r="A259" s="1053"/>
      <c r="B259" s="108"/>
      <c r="C259" s="103"/>
      <c r="D259" s="101"/>
      <c r="E259" s="102"/>
      <c r="F259" s="103"/>
      <c r="G259" s="101"/>
      <c r="H259" s="102"/>
      <c r="I259" s="103"/>
      <c r="J259" s="101"/>
      <c r="K259" s="102"/>
    </row>
    <row r="260" spans="1:11" ht="19.5" customHeight="1">
      <c r="A260" s="1053"/>
      <c r="B260" s="108"/>
      <c r="C260" s="103"/>
      <c r="D260" s="101"/>
      <c r="E260" s="102"/>
      <c r="F260" s="103"/>
      <c r="G260" s="101"/>
      <c r="H260" s="102"/>
      <c r="I260" s="103"/>
      <c r="J260" s="101"/>
      <c r="K260" s="102"/>
    </row>
    <row r="261" spans="1:11" ht="28.5" customHeight="1" thickBot="1">
      <c r="A261" s="1053"/>
      <c r="B261" s="109"/>
      <c r="C261" s="104"/>
      <c r="D261" s="105"/>
      <c r="E261" s="106"/>
      <c r="F261" s="103"/>
      <c r="G261" s="101"/>
      <c r="H261" s="102"/>
      <c r="I261" s="103"/>
      <c r="J261" s="101"/>
      <c r="K261" s="102"/>
    </row>
    <row r="262" spans="1:11" ht="33" customHeight="1" thickBot="1">
      <c r="A262" s="1054"/>
      <c r="B262" s="886" t="s">
        <v>199</v>
      </c>
      <c r="C262" s="902">
        <f>SUM(C257:C261)</f>
        <v>2</v>
      </c>
      <c r="D262" s="903"/>
      <c r="E262" s="904">
        <f>SUM(E257:E261)</f>
        <v>110</v>
      </c>
      <c r="F262" s="902">
        <f>SUM(F257:F261)</f>
        <v>2</v>
      </c>
      <c r="G262" s="903"/>
      <c r="H262" s="904">
        <f>SUM(H257:H261)</f>
        <v>120</v>
      </c>
      <c r="I262" s="902">
        <f>SUM(I257:I261)</f>
        <v>2</v>
      </c>
      <c r="J262" s="903"/>
      <c r="K262" s="904">
        <f>SUM(K257:K261)</f>
        <v>130</v>
      </c>
    </row>
    <row r="263" spans="1:11" ht="17.25" customHeight="1">
      <c r="A263" s="30"/>
      <c r="B263" s="31"/>
      <c r="C263" s="32"/>
      <c r="D263" s="32"/>
      <c r="E263" s="32"/>
      <c r="F263" s="32"/>
      <c r="G263" s="32"/>
      <c r="H263" s="32"/>
      <c r="I263" s="32"/>
      <c r="J263" s="32"/>
      <c r="K263" s="33"/>
    </row>
    <row r="264" spans="1:11" ht="30.75" customHeight="1" hidden="1" thickBot="1">
      <c r="A264" s="1064" t="s">
        <v>108</v>
      </c>
      <c r="B264" s="1065"/>
      <c r="C264" s="858">
        <f>C228+C235+C242+C248+C255+C262</f>
        <v>7</v>
      </c>
      <c r="D264" s="859"/>
      <c r="E264" s="860">
        <f>E228+E235+E242+E248+E255+E262</f>
        <v>670</v>
      </c>
      <c r="F264" s="858">
        <f>F228+F235+F242+F248+F255+F262</f>
        <v>7</v>
      </c>
      <c r="G264" s="859"/>
      <c r="H264" s="860">
        <f>H228+H235+H242+H248+H255+H262</f>
        <v>720</v>
      </c>
      <c r="I264" s="858">
        <f>I228+I235+I242+I248+I255+I262</f>
        <v>7</v>
      </c>
      <c r="J264" s="859"/>
      <c r="K264" s="860">
        <f>K228+K235+K242+K248+K255+K262</f>
        <v>780</v>
      </c>
    </row>
    <row r="265" spans="1:11" ht="27.75" customHeight="1" hidden="1" thickBot="1">
      <c r="A265" s="30"/>
      <c r="B265" s="31"/>
      <c r="C265" s="32"/>
      <c r="D265" s="32"/>
      <c r="E265" s="32"/>
      <c r="F265" s="32"/>
      <c r="G265" s="32"/>
      <c r="H265" s="32"/>
      <c r="I265" s="32"/>
      <c r="J265" s="32"/>
      <c r="K265" s="33"/>
    </row>
    <row r="266" spans="1:11" ht="25.5" customHeight="1" hidden="1" thickBot="1">
      <c r="A266" s="1066" t="s">
        <v>113</v>
      </c>
      <c r="B266" s="1067"/>
      <c r="C266" s="921"/>
      <c r="D266" s="921"/>
      <c r="E266" s="921"/>
      <c r="F266" s="921"/>
      <c r="G266" s="921"/>
      <c r="H266" s="921"/>
      <c r="I266" s="921"/>
      <c r="J266" s="921"/>
      <c r="K266" s="922"/>
    </row>
    <row r="267" spans="1:11" ht="37.5" customHeight="1" hidden="1" thickBot="1">
      <c r="A267" s="1052" t="s">
        <v>271</v>
      </c>
      <c r="B267" s="897" t="s">
        <v>180</v>
      </c>
      <c r="C267" s="864">
        <v>5</v>
      </c>
      <c r="D267" s="867" t="s">
        <v>208</v>
      </c>
      <c r="E267" s="865">
        <v>160</v>
      </c>
      <c r="F267" s="864">
        <v>5</v>
      </c>
      <c r="G267" s="867" t="s">
        <v>208</v>
      </c>
      <c r="H267" s="865">
        <v>170</v>
      </c>
      <c r="I267" s="864">
        <v>5</v>
      </c>
      <c r="J267" s="867" t="s">
        <v>208</v>
      </c>
      <c r="K267" s="865">
        <v>180</v>
      </c>
    </row>
    <row r="268" spans="1:11" ht="30.75" customHeight="1" hidden="1" thickBot="1">
      <c r="A268" s="1053"/>
      <c r="B268" s="848" t="s">
        <v>438</v>
      </c>
      <c r="C268" s="862">
        <v>1</v>
      </c>
      <c r="D268" s="920" t="s">
        <v>208</v>
      </c>
      <c r="E268" s="863">
        <v>120</v>
      </c>
      <c r="F268" s="862">
        <v>1</v>
      </c>
      <c r="G268" s="920" t="s">
        <v>208</v>
      </c>
      <c r="H268" s="863">
        <v>130</v>
      </c>
      <c r="I268" s="862">
        <v>1</v>
      </c>
      <c r="J268" s="920" t="s">
        <v>208</v>
      </c>
      <c r="K268" s="863">
        <v>140</v>
      </c>
    </row>
    <row r="269" spans="1:11" ht="28.5" customHeight="1" hidden="1">
      <c r="A269" s="1053"/>
      <c r="B269" s="848" t="s">
        <v>505</v>
      </c>
      <c r="C269" s="862">
        <v>1</v>
      </c>
      <c r="D269" s="920" t="s">
        <v>208</v>
      </c>
      <c r="E269" s="863">
        <v>50</v>
      </c>
      <c r="F269" s="862">
        <v>1</v>
      </c>
      <c r="G269" s="920" t="s">
        <v>208</v>
      </c>
      <c r="H269" s="863">
        <v>55</v>
      </c>
      <c r="I269" s="862">
        <v>1</v>
      </c>
      <c r="J269" s="920" t="s">
        <v>208</v>
      </c>
      <c r="K269" s="863">
        <v>60</v>
      </c>
    </row>
    <row r="270" spans="1:11" ht="34.5" customHeight="1">
      <c r="A270" s="1053"/>
      <c r="B270" s="848" t="s">
        <v>706</v>
      </c>
      <c r="C270" s="862">
        <v>1</v>
      </c>
      <c r="D270" s="920" t="s">
        <v>208</v>
      </c>
      <c r="E270" s="863">
        <v>50</v>
      </c>
      <c r="F270" s="862">
        <v>1</v>
      </c>
      <c r="G270" s="920" t="s">
        <v>208</v>
      </c>
      <c r="H270" s="863">
        <v>55</v>
      </c>
      <c r="I270" s="862">
        <v>1</v>
      </c>
      <c r="J270" s="920" t="s">
        <v>208</v>
      </c>
      <c r="K270" s="863">
        <v>60</v>
      </c>
    </row>
    <row r="271" spans="1:11" ht="19.5" customHeight="1">
      <c r="A271" s="1053"/>
      <c r="B271" s="866"/>
      <c r="C271" s="862"/>
      <c r="D271" s="920"/>
      <c r="E271" s="863"/>
      <c r="F271" s="862"/>
      <c r="G271" s="920"/>
      <c r="H271" s="863"/>
      <c r="I271" s="862"/>
      <c r="J271" s="920"/>
      <c r="K271" s="863"/>
    </row>
    <row r="272" spans="1:11" ht="24.75" customHeight="1" thickBot="1">
      <c r="A272" s="1053"/>
      <c r="B272" s="109"/>
      <c r="C272" s="104"/>
      <c r="D272" s="105"/>
      <c r="E272" s="106"/>
      <c r="F272" s="103"/>
      <c r="G272" s="101"/>
      <c r="H272" s="102"/>
      <c r="I272" s="103"/>
      <c r="J272" s="101"/>
      <c r="K272" s="102"/>
    </row>
    <row r="273" spans="1:11" ht="21" customHeight="1" hidden="1">
      <c r="A273" s="1054"/>
      <c r="B273" s="886" t="s">
        <v>199</v>
      </c>
      <c r="C273" s="902">
        <f>SUM(C267:C272)</f>
        <v>8</v>
      </c>
      <c r="D273" s="903"/>
      <c r="E273" s="904">
        <f>SUM(E267:E272)</f>
        <v>380</v>
      </c>
      <c r="F273" s="902">
        <f>SUM(F267:F272)</f>
        <v>8</v>
      </c>
      <c r="G273" s="903"/>
      <c r="H273" s="904">
        <f>SUM(H267:H272)</f>
        <v>410</v>
      </c>
      <c r="I273" s="902">
        <f>SUM(I267:I272)</f>
        <v>8</v>
      </c>
      <c r="J273" s="903"/>
      <c r="K273" s="904">
        <f>SUM(K267:K272)</f>
        <v>440</v>
      </c>
    </row>
    <row r="274" spans="1:11" ht="19.5" customHeight="1" hidden="1" thickBot="1">
      <c r="A274" s="30"/>
      <c r="B274" s="31"/>
      <c r="C274" s="32"/>
      <c r="D274" s="32"/>
      <c r="E274" s="32"/>
      <c r="F274" s="32"/>
      <c r="G274" s="32"/>
      <c r="H274" s="32"/>
      <c r="I274" s="32"/>
      <c r="J274" s="32"/>
      <c r="K274" s="33"/>
    </row>
    <row r="275" spans="1:11" ht="19.5" customHeight="1">
      <c r="A275" s="1058" t="s">
        <v>272</v>
      </c>
      <c r="B275" s="107"/>
      <c r="C275" s="100"/>
      <c r="D275" s="98"/>
      <c r="E275" s="99"/>
      <c r="F275" s="100"/>
      <c r="G275" s="98"/>
      <c r="H275" s="99"/>
      <c r="I275" s="100"/>
      <c r="J275" s="98"/>
      <c r="K275" s="99"/>
    </row>
    <row r="276" spans="1:11" ht="19.5" customHeight="1" thickBot="1">
      <c r="A276" s="1059"/>
      <c r="B276" s="111"/>
      <c r="C276" s="128"/>
      <c r="D276" s="129"/>
      <c r="E276" s="130"/>
      <c r="F276" s="128"/>
      <c r="G276" s="129"/>
      <c r="H276" s="130"/>
      <c r="I276" s="128"/>
      <c r="J276" s="129"/>
      <c r="K276" s="130"/>
    </row>
    <row r="277" spans="1:11" ht="19.5" customHeight="1" hidden="1">
      <c r="A277" s="1059"/>
      <c r="B277" s="111"/>
      <c r="C277" s="128"/>
      <c r="D277" s="129"/>
      <c r="E277" s="130"/>
      <c r="F277" s="128"/>
      <c r="G277" s="129"/>
      <c r="H277" s="130"/>
      <c r="I277" s="128"/>
      <c r="J277" s="129"/>
      <c r="K277" s="130"/>
    </row>
    <row r="278" spans="1:11" ht="19.5" customHeight="1" hidden="1">
      <c r="A278" s="1059"/>
      <c r="B278" s="111"/>
      <c r="C278" s="128"/>
      <c r="D278" s="129"/>
      <c r="E278" s="130"/>
      <c r="F278" s="128"/>
      <c r="G278" s="129"/>
      <c r="H278" s="130"/>
      <c r="I278" s="128"/>
      <c r="J278" s="129"/>
      <c r="K278" s="130"/>
    </row>
    <row r="279" spans="1:11" ht="19.5" customHeight="1" hidden="1">
      <c r="A279" s="1059"/>
      <c r="B279" s="111"/>
      <c r="C279" s="103"/>
      <c r="D279" s="101"/>
      <c r="E279" s="102"/>
      <c r="F279" s="103"/>
      <c r="G279" s="101"/>
      <c r="H279" s="102"/>
      <c r="I279" s="103"/>
      <c r="J279" s="101"/>
      <c r="K279" s="102"/>
    </row>
    <row r="280" spans="1:11" ht="19.5" customHeight="1" hidden="1">
      <c r="A280" s="1059"/>
      <c r="B280" s="109"/>
      <c r="C280" s="104"/>
      <c r="D280" s="105"/>
      <c r="E280" s="106"/>
      <c r="F280" s="103"/>
      <c r="G280" s="101"/>
      <c r="H280" s="102"/>
      <c r="I280" s="103"/>
      <c r="J280" s="101"/>
      <c r="K280" s="102"/>
    </row>
    <row r="281" spans="1:11" ht="19.5" customHeight="1" hidden="1">
      <c r="A281" s="1060"/>
      <c r="B281" s="84" t="s">
        <v>199</v>
      </c>
      <c r="C281" s="112">
        <f>SUM(C275:C280)</f>
        <v>0</v>
      </c>
      <c r="D281" s="113"/>
      <c r="E281" s="122">
        <f>SUM(E275:E280)</f>
        <v>0</v>
      </c>
      <c r="F281" s="112">
        <f>SUM(F275:F280)</f>
        <v>0</v>
      </c>
      <c r="G281" s="113"/>
      <c r="H281" s="122">
        <f>SUM(H275:H280)</f>
        <v>0</v>
      </c>
      <c r="I281" s="112">
        <f>SUM(I275:I280)</f>
        <v>0</v>
      </c>
      <c r="J281" s="113"/>
      <c r="K281" s="122">
        <f>SUM(K275:K280)</f>
        <v>0</v>
      </c>
    </row>
    <row r="282" spans="1:11" ht="18" customHeight="1" hidden="1" thickBot="1">
      <c r="A282" s="30"/>
      <c r="B282" s="31"/>
      <c r="C282" s="32"/>
      <c r="D282" s="32"/>
      <c r="E282" s="32"/>
      <c r="F282" s="32"/>
      <c r="G282" s="32"/>
      <c r="H282" s="32"/>
      <c r="I282" s="32"/>
      <c r="J282" s="32"/>
      <c r="K282" s="33"/>
    </row>
    <row r="283" spans="1:11" ht="19.5" customHeight="1" hidden="1" thickBot="1">
      <c r="A283" s="30"/>
      <c r="B283" s="31"/>
      <c r="C283" s="32"/>
      <c r="D283" s="32"/>
      <c r="E283" s="32"/>
      <c r="F283" s="32"/>
      <c r="G283" s="32"/>
      <c r="H283" s="32"/>
      <c r="I283" s="32"/>
      <c r="J283" s="32"/>
      <c r="K283" s="33"/>
    </row>
    <row r="284" spans="1:11" ht="19.5" customHeight="1" hidden="1">
      <c r="A284" s="1052" t="s">
        <v>274</v>
      </c>
      <c r="B284" s="872" t="s">
        <v>181</v>
      </c>
      <c r="C284" s="864">
        <v>1</v>
      </c>
      <c r="D284" s="867" t="s">
        <v>208</v>
      </c>
      <c r="E284" s="865">
        <v>15</v>
      </c>
      <c r="F284" s="864">
        <v>1</v>
      </c>
      <c r="G284" s="867" t="s">
        <v>208</v>
      </c>
      <c r="H284" s="865">
        <v>20</v>
      </c>
      <c r="I284" s="864">
        <v>1</v>
      </c>
      <c r="J284" s="867" t="s">
        <v>208</v>
      </c>
      <c r="K284" s="865">
        <v>25</v>
      </c>
    </row>
    <row r="285" spans="1:11" ht="19.5" customHeight="1" hidden="1">
      <c r="A285" s="1053"/>
      <c r="B285" s="848" t="s">
        <v>182</v>
      </c>
      <c r="C285" s="851">
        <v>1</v>
      </c>
      <c r="D285" s="920" t="s">
        <v>208</v>
      </c>
      <c r="E285" s="853">
        <v>160</v>
      </c>
      <c r="F285" s="851">
        <v>1</v>
      </c>
      <c r="G285" s="920" t="s">
        <v>208</v>
      </c>
      <c r="H285" s="853">
        <v>180</v>
      </c>
      <c r="I285" s="851">
        <v>1</v>
      </c>
      <c r="J285" s="920" t="s">
        <v>208</v>
      </c>
      <c r="K285" s="853">
        <v>200</v>
      </c>
    </row>
    <row r="286" spans="1:11" ht="19.5" customHeight="1" hidden="1">
      <c r="A286" s="1053"/>
      <c r="B286" s="866" t="s">
        <v>183</v>
      </c>
      <c r="C286" s="855">
        <v>1</v>
      </c>
      <c r="D286" s="920" t="s">
        <v>208</v>
      </c>
      <c r="E286" s="856">
        <v>35</v>
      </c>
      <c r="F286" s="851">
        <v>1</v>
      </c>
      <c r="G286" s="920" t="s">
        <v>208</v>
      </c>
      <c r="H286" s="853">
        <v>40</v>
      </c>
      <c r="I286" s="851">
        <v>1</v>
      </c>
      <c r="J286" s="920" t="s">
        <v>208</v>
      </c>
      <c r="K286" s="853">
        <v>45</v>
      </c>
    </row>
    <row r="287" spans="1:11" ht="19.5" customHeight="1" hidden="1">
      <c r="A287" s="1053"/>
      <c r="B287" s="848" t="s">
        <v>474</v>
      </c>
      <c r="C287" s="851">
        <v>1</v>
      </c>
      <c r="D287" s="852" t="s">
        <v>208</v>
      </c>
      <c r="E287" s="853">
        <v>65</v>
      </c>
      <c r="F287" s="851">
        <v>1</v>
      </c>
      <c r="G287" s="852" t="s">
        <v>208</v>
      </c>
      <c r="H287" s="853">
        <v>70</v>
      </c>
      <c r="I287" s="851">
        <v>1</v>
      </c>
      <c r="J287" s="852" t="s">
        <v>208</v>
      </c>
      <c r="K287" s="853">
        <v>75</v>
      </c>
    </row>
    <row r="288" spans="1:11" ht="19.5" customHeight="1" hidden="1">
      <c r="A288" s="1053"/>
      <c r="B288" s="866"/>
      <c r="C288" s="855"/>
      <c r="D288" s="852"/>
      <c r="E288" s="856"/>
      <c r="F288" s="851"/>
      <c r="G288" s="852"/>
      <c r="H288" s="853"/>
      <c r="I288" s="851"/>
      <c r="J288" s="852"/>
      <c r="K288" s="853"/>
    </row>
    <row r="289" spans="1:11" ht="19.5" customHeight="1" hidden="1">
      <c r="A289" s="1054"/>
      <c r="B289" s="886" t="s">
        <v>199</v>
      </c>
      <c r="C289" s="902">
        <f>SUM(C284:C288)</f>
        <v>4</v>
      </c>
      <c r="D289" s="903"/>
      <c r="E289" s="904">
        <f>SUM(E284:E288)</f>
        <v>275</v>
      </c>
      <c r="F289" s="902">
        <f>SUM(F284:F288)</f>
        <v>4</v>
      </c>
      <c r="G289" s="903"/>
      <c r="H289" s="904">
        <f>SUM(H284:H288)</f>
        <v>310</v>
      </c>
      <c r="I289" s="902">
        <f>SUM(I284:I288)</f>
        <v>4</v>
      </c>
      <c r="J289" s="903"/>
      <c r="K289" s="904">
        <f>SUM(K284:K288)</f>
        <v>345</v>
      </c>
    </row>
    <row r="290" spans="1:11" ht="19.5" customHeight="1" hidden="1" thickBot="1">
      <c r="A290" s="30"/>
      <c r="B290" s="31"/>
      <c r="C290" s="32"/>
      <c r="D290" s="32"/>
      <c r="E290" s="32"/>
      <c r="F290" s="32"/>
      <c r="G290" s="32"/>
      <c r="H290" s="32"/>
      <c r="I290" s="32"/>
      <c r="J290" s="32"/>
      <c r="K290" s="33"/>
    </row>
    <row r="291" spans="1:11" ht="19.5" customHeight="1">
      <c r="A291" s="1058" t="s">
        <v>275</v>
      </c>
      <c r="B291" s="107"/>
      <c r="C291" s="100"/>
      <c r="D291" s="98"/>
      <c r="E291" s="99"/>
      <c r="F291" s="100"/>
      <c r="G291" s="98"/>
      <c r="H291" s="99"/>
      <c r="I291" s="100"/>
      <c r="J291" s="98"/>
      <c r="K291" s="99"/>
    </row>
    <row r="292" spans="1:11" ht="19.5" customHeight="1">
      <c r="A292" s="1059"/>
      <c r="B292" s="111"/>
      <c r="C292" s="128"/>
      <c r="D292" s="129"/>
      <c r="E292" s="130"/>
      <c r="F292" s="128"/>
      <c r="G292" s="129"/>
      <c r="H292" s="130"/>
      <c r="I292" s="128"/>
      <c r="J292" s="129"/>
      <c r="K292" s="130"/>
    </row>
    <row r="293" spans="1:11" ht="19.5" customHeight="1" hidden="1">
      <c r="A293" s="1059"/>
      <c r="B293" s="111"/>
      <c r="C293" s="128"/>
      <c r="D293" s="129"/>
      <c r="E293" s="130"/>
      <c r="F293" s="128"/>
      <c r="G293" s="129"/>
      <c r="H293" s="130"/>
      <c r="I293" s="128"/>
      <c r="J293" s="129"/>
      <c r="K293" s="130"/>
    </row>
    <row r="294" spans="1:11" ht="19.5" customHeight="1" hidden="1">
      <c r="A294" s="1059"/>
      <c r="B294" s="111"/>
      <c r="C294" s="103"/>
      <c r="D294" s="101"/>
      <c r="E294" s="102"/>
      <c r="F294" s="103"/>
      <c r="G294" s="101"/>
      <c r="H294" s="102"/>
      <c r="I294" s="103"/>
      <c r="J294" s="101"/>
      <c r="K294" s="102"/>
    </row>
    <row r="295" spans="1:11" ht="19.5" customHeight="1" thickBot="1">
      <c r="A295" s="1059"/>
      <c r="B295" s="109"/>
      <c r="C295" s="104"/>
      <c r="D295" s="105"/>
      <c r="E295" s="106"/>
      <c r="F295" s="103"/>
      <c r="G295" s="101"/>
      <c r="H295" s="102"/>
      <c r="I295" s="103"/>
      <c r="J295" s="101"/>
      <c r="K295" s="102"/>
    </row>
    <row r="296" spans="1:11" ht="19.5" customHeight="1" thickBot="1">
      <c r="A296" s="1060"/>
      <c r="B296" s="84" t="s">
        <v>199</v>
      </c>
      <c r="C296" s="112">
        <f>SUM(C291:C295)</f>
        <v>0</v>
      </c>
      <c r="D296" s="113"/>
      <c r="E296" s="122">
        <f>SUM(E291:E295)</f>
        <v>0</v>
      </c>
      <c r="F296" s="112">
        <f>SUM(F291:F295)</f>
        <v>0</v>
      </c>
      <c r="G296" s="113"/>
      <c r="H296" s="122">
        <f>SUM(H291:H295)</f>
        <v>0</v>
      </c>
      <c r="I296" s="112">
        <f>SUM(I291:I295)</f>
        <v>0</v>
      </c>
      <c r="J296" s="113"/>
      <c r="K296" s="122">
        <f>SUM(K291:K295)</f>
        <v>0</v>
      </c>
    </row>
    <row r="297" spans="1:11" ht="19.5" customHeight="1" thickBot="1">
      <c r="A297" s="30"/>
      <c r="B297" s="31"/>
      <c r="C297" s="32"/>
      <c r="D297" s="32"/>
      <c r="E297" s="32"/>
      <c r="F297" s="32"/>
      <c r="G297" s="32"/>
      <c r="H297" s="32"/>
      <c r="I297" s="32"/>
      <c r="J297" s="32"/>
      <c r="K297" s="33"/>
    </row>
    <row r="298" spans="1:11" ht="19.5" customHeight="1" thickBot="1">
      <c r="A298" s="1058" t="s">
        <v>276</v>
      </c>
      <c r="B298" s="107"/>
      <c r="C298" s="100"/>
      <c r="D298" s="98"/>
      <c r="E298" s="99"/>
      <c r="F298" s="100"/>
      <c r="G298" s="98"/>
      <c r="H298" s="99"/>
      <c r="I298" s="100"/>
      <c r="J298" s="98"/>
      <c r="K298" s="99"/>
    </row>
    <row r="299" spans="1:11" ht="19.5" customHeight="1" hidden="1">
      <c r="A299" s="1059"/>
      <c r="B299" s="111"/>
      <c r="C299" s="128"/>
      <c r="D299" s="129"/>
      <c r="E299" s="130"/>
      <c r="F299" s="128"/>
      <c r="G299" s="129"/>
      <c r="H299" s="130"/>
      <c r="I299" s="128"/>
      <c r="J299" s="129"/>
      <c r="K299" s="130"/>
    </row>
    <row r="300" spans="1:11" ht="30" customHeight="1" hidden="1">
      <c r="A300" s="1059"/>
      <c r="B300" s="111"/>
      <c r="C300" s="128"/>
      <c r="D300" s="129"/>
      <c r="E300" s="130"/>
      <c r="F300" s="128"/>
      <c r="G300" s="129"/>
      <c r="H300" s="130"/>
      <c r="I300" s="128"/>
      <c r="J300" s="129"/>
      <c r="K300" s="130"/>
    </row>
    <row r="301" spans="1:11" ht="25.5" customHeight="1" hidden="1">
      <c r="A301" s="1059"/>
      <c r="B301" s="108"/>
      <c r="C301" s="103"/>
      <c r="D301" s="101"/>
      <c r="E301" s="102"/>
      <c r="F301" s="103"/>
      <c r="G301" s="101"/>
      <c r="H301" s="102"/>
      <c r="I301" s="103"/>
      <c r="J301" s="101"/>
      <c r="K301" s="102"/>
    </row>
    <row r="302" spans="1:11" ht="32.25" customHeight="1" hidden="1">
      <c r="A302" s="1059"/>
      <c r="B302" s="109"/>
      <c r="C302" s="104"/>
      <c r="D302" s="105"/>
      <c r="E302" s="106"/>
      <c r="F302" s="103"/>
      <c r="G302" s="101"/>
      <c r="H302" s="102"/>
      <c r="I302" s="103"/>
      <c r="J302" s="101"/>
      <c r="K302" s="102"/>
    </row>
    <row r="303" spans="1:11" ht="26.25" customHeight="1" thickBot="1">
      <c r="A303" s="1060"/>
      <c r="B303" s="84" t="s">
        <v>199</v>
      </c>
      <c r="C303" s="112">
        <f>SUM(C298:C302)</f>
        <v>0</v>
      </c>
      <c r="D303" s="113"/>
      <c r="E303" s="122">
        <f>SUM(E298:E302)</f>
        <v>0</v>
      </c>
      <c r="F303" s="112">
        <f>SUM(F298:F302)</f>
        <v>0</v>
      </c>
      <c r="G303" s="113"/>
      <c r="H303" s="122">
        <f>SUM(H298:H302)</f>
        <v>0</v>
      </c>
      <c r="I303" s="112">
        <f>SUM(I298:I302)</f>
        <v>0</v>
      </c>
      <c r="J303" s="113"/>
      <c r="K303" s="122">
        <f>SUM(K298:K302)</f>
        <v>0</v>
      </c>
    </row>
    <row r="304" spans="1:11" ht="33.75" customHeight="1" thickBot="1">
      <c r="A304" s="30"/>
      <c r="B304" s="31"/>
      <c r="C304" s="32"/>
      <c r="D304" s="32"/>
      <c r="E304" s="32"/>
      <c r="F304" s="32"/>
      <c r="G304" s="32"/>
      <c r="H304" s="32"/>
      <c r="I304" s="32"/>
      <c r="J304" s="32"/>
      <c r="K304" s="33"/>
    </row>
    <row r="305" spans="1:11" ht="19.5" customHeight="1" thickBot="1">
      <c r="A305" s="1064" t="s">
        <v>113</v>
      </c>
      <c r="B305" s="1065"/>
      <c r="C305" s="858">
        <f>C273+C281+C289+C296+C303</f>
        <v>12</v>
      </c>
      <c r="D305" s="858">
        <f aca="true" t="shared" si="1" ref="D305:K305">D273+D281+D289+D296+D303</f>
        <v>0</v>
      </c>
      <c r="E305" s="858">
        <f t="shared" si="1"/>
        <v>655</v>
      </c>
      <c r="F305" s="858">
        <f t="shared" si="1"/>
        <v>12</v>
      </c>
      <c r="G305" s="858">
        <f t="shared" si="1"/>
        <v>0</v>
      </c>
      <c r="H305" s="858">
        <f t="shared" si="1"/>
        <v>720</v>
      </c>
      <c r="I305" s="858">
        <f t="shared" si="1"/>
        <v>12</v>
      </c>
      <c r="J305" s="858">
        <f t="shared" si="1"/>
        <v>0</v>
      </c>
      <c r="K305" s="858">
        <f t="shared" si="1"/>
        <v>785</v>
      </c>
    </row>
    <row r="306" spans="1:11" ht="19.5" customHeight="1" hidden="1" thickBot="1">
      <c r="A306" s="30"/>
      <c r="B306" s="31"/>
      <c r="C306" s="32"/>
      <c r="D306" s="32"/>
      <c r="E306" s="32"/>
      <c r="F306" s="32"/>
      <c r="G306" s="32"/>
      <c r="H306" s="32"/>
      <c r="I306" s="32"/>
      <c r="J306" s="32"/>
      <c r="K306" s="33"/>
    </row>
    <row r="307" spans="1:11" ht="19.5" customHeight="1" hidden="1">
      <c r="A307" s="1049" t="s">
        <v>109</v>
      </c>
      <c r="B307" s="1050"/>
      <c r="C307" s="1050"/>
      <c r="D307" s="1050"/>
      <c r="E307" s="1050"/>
      <c r="F307" s="1050"/>
      <c r="G307" s="1050"/>
      <c r="H307" s="1050"/>
      <c r="I307" s="1050"/>
      <c r="J307" s="1050"/>
      <c r="K307" s="1051"/>
    </row>
    <row r="308" spans="1:11" ht="19.5" customHeight="1" hidden="1">
      <c r="A308" s="1052" t="s">
        <v>277</v>
      </c>
      <c r="B308" s="872" t="s">
        <v>81</v>
      </c>
      <c r="C308" s="864">
        <v>5</v>
      </c>
      <c r="D308" s="867" t="s">
        <v>208</v>
      </c>
      <c r="E308" s="865">
        <v>100</v>
      </c>
      <c r="F308" s="864">
        <v>2</v>
      </c>
      <c r="G308" s="867" t="s">
        <v>208</v>
      </c>
      <c r="H308" s="865">
        <v>120</v>
      </c>
      <c r="I308" s="864">
        <v>2</v>
      </c>
      <c r="J308" s="867" t="s">
        <v>208</v>
      </c>
      <c r="K308" s="865">
        <v>140</v>
      </c>
    </row>
    <row r="309" spans="1:11" ht="19.5" customHeight="1" hidden="1">
      <c r="A309" s="1053"/>
      <c r="B309" s="848" t="s">
        <v>178</v>
      </c>
      <c r="C309" s="851">
        <v>5</v>
      </c>
      <c r="D309" s="852" t="s">
        <v>208</v>
      </c>
      <c r="E309" s="853">
        <v>60</v>
      </c>
      <c r="F309" s="851">
        <v>2</v>
      </c>
      <c r="G309" s="852" t="s">
        <v>208</v>
      </c>
      <c r="H309" s="853">
        <v>65</v>
      </c>
      <c r="I309" s="851">
        <v>2</v>
      </c>
      <c r="J309" s="852" t="s">
        <v>208</v>
      </c>
      <c r="K309" s="853">
        <v>70</v>
      </c>
    </row>
    <row r="310" spans="1:11" ht="19.5" customHeight="1" hidden="1">
      <c r="A310" s="1053"/>
      <c r="B310" s="108"/>
      <c r="C310" s="103"/>
      <c r="D310" s="101"/>
      <c r="E310" s="102"/>
      <c r="F310" s="103"/>
      <c r="G310" s="101"/>
      <c r="H310" s="102"/>
      <c r="I310" s="103"/>
      <c r="J310" s="101"/>
      <c r="K310" s="102"/>
    </row>
    <row r="311" spans="1:11" ht="29.25" customHeight="1" hidden="1" thickBot="1">
      <c r="A311" s="1054"/>
      <c r="B311" s="923" t="s">
        <v>199</v>
      </c>
      <c r="C311" s="924">
        <f>SUM(C308:C310)</f>
        <v>10</v>
      </c>
      <c r="D311" s="925"/>
      <c r="E311" s="926">
        <f>SUM(E308:E310)</f>
        <v>160</v>
      </c>
      <c r="F311" s="924">
        <f>SUM(F308:F310)</f>
        <v>4</v>
      </c>
      <c r="G311" s="925"/>
      <c r="H311" s="926">
        <f>SUM(H308:H310)</f>
        <v>185</v>
      </c>
      <c r="I311" s="924">
        <f>SUM(I308:I310)</f>
        <v>4</v>
      </c>
      <c r="J311" s="925"/>
      <c r="K311" s="926">
        <f>SUM(K308:K310)</f>
        <v>210</v>
      </c>
    </row>
    <row r="312" spans="1:11" ht="27" customHeight="1" hidden="1" thickBot="1">
      <c r="A312" s="30"/>
      <c r="B312" s="31"/>
      <c r="C312" s="32"/>
      <c r="D312" s="32"/>
      <c r="E312" s="32"/>
      <c r="F312" s="32"/>
      <c r="G312" s="32"/>
      <c r="H312" s="32"/>
      <c r="I312" s="32"/>
      <c r="J312" s="32"/>
      <c r="K312" s="33"/>
    </row>
    <row r="313" spans="1:11" ht="19.5" customHeight="1" hidden="1" thickBot="1">
      <c r="A313" s="1058" t="s">
        <v>278</v>
      </c>
      <c r="B313" s="107"/>
      <c r="C313" s="100"/>
      <c r="D313" s="98"/>
      <c r="E313" s="99"/>
      <c r="F313" s="100"/>
      <c r="G313" s="98"/>
      <c r="H313" s="99"/>
      <c r="I313" s="100"/>
      <c r="J313" s="98"/>
      <c r="K313" s="99"/>
    </row>
    <row r="314" spans="1:11" ht="19.5" customHeight="1" hidden="1" thickBot="1">
      <c r="A314" s="1059"/>
      <c r="B314" s="111"/>
      <c r="C314" s="103"/>
      <c r="D314" s="101"/>
      <c r="E314" s="102"/>
      <c r="F314" s="103"/>
      <c r="G314" s="101"/>
      <c r="H314" s="102"/>
      <c r="I314" s="103"/>
      <c r="J314" s="101"/>
      <c r="K314" s="102"/>
    </row>
    <row r="315" spans="1:11" ht="35.25" customHeight="1" hidden="1" thickBot="1">
      <c r="A315" s="1059"/>
      <c r="B315" s="108"/>
      <c r="C315" s="103"/>
      <c r="D315" s="101"/>
      <c r="E315" s="102"/>
      <c r="F315" s="103"/>
      <c r="G315" s="101"/>
      <c r="H315" s="102"/>
      <c r="I315" s="103"/>
      <c r="J315" s="101"/>
      <c r="K315" s="102"/>
    </row>
    <row r="316" spans="1:11" ht="19.5" customHeight="1" hidden="1" thickBot="1">
      <c r="A316" s="1059"/>
      <c r="B316" s="108"/>
      <c r="C316" s="103"/>
      <c r="D316" s="101"/>
      <c r="E316" s="102"/>
      <c r="F316" s="103"/>
      <c r="G316" s="101"/>
      <c r="H316" s="102"/>
      <c r="I316" s="103"/>
      <c r="J316" s="101"/>
      <c r="K316" s="102"/>
    </row>
    <row r="317" spans="1:11" ht="19.5" customHeight="1" hidden="1">
      <c r="A317" s="1059"/>
      <c r="B317" s="109"/>
      <c r="C317" s="104"/>
      <c r="D317" s="105"/>
      <c r="E317" s="106"/>
      <c r="F317" s="103"/>
      <c r="G317" s="101"/>
      <c r="H317" s="102"/>
      <c r="I317" s="103"/>
      <c r="J317" s="101"/>
      <c r="K317" s="102"/>
    </row>
    <row r="318" spans="1:11" ht="19.5" customHeight="1" hidden="1">
      <c r="A318" s="1060"/>
      <c r="B318" s="84" t="s">
        <v>199</v>
      </c>
      <c r="C318" s="112">
        <f>SUM(C313:C317)</f>
        <v>0</v>
      </c>
      <c r="D318" s="113"/>
      <c r="E318" s="122">
        <f>SUM(E313:E317)</f>
        <v>0</v>
      </c>
      <c r="F318" s="112">
        <f>SUM(F313:F317)</f>
        <v>0</v>
      </c>
      <c r="G318" s="113"/>
      <c r="H318" s="122">
        <f>SUM(H313:H317)</f>
        <v>0</v>
      </c>
      <c r="I318" s="112">
        <f>SUM(I313:I317)</f>
        <v>0</v>
      </c>
      <c r="J318" s="113"/>
      <c r="K318" s="122">
        <f>SUM(K313:K317)</f>
        <v>0</v>
      </c>
    </row>
    <row r="319" spans="1:11" ht="19.5" customHeight="1" hidden="1" thickBot="1">
      <c r="A319" s="927"/>
      <c r="B319" s="928"/>
      <c r="C319" s="929"/>
      <c r="D319" s="929"/>
      <c r="E319" s="929"/>
      <c r="F319" s="929"/>
      <c r="G319" s="929"/>
      <c r="H319" s="929"/>
      <c r="I319" s="929"/>
      <c r="J319" s="929"/>
      <c r="K319" s="930"/>
    </row>
    <row r="320" spans="1:11" ht="19.5" customHeight="1" hidden="1">
      <c r="A320" s="1064" t="s">
        <v>110</v>
      </c>
      <c r="B320" s="1065"/>
      <c r="C320" s="858">
        <f>C311+C318</f>
        <v>10</v>
      </c>
      <c r="D320" s="859"/>
      <c r="E320" s="860">
        <f>E311+E318</f>
        <v>160</v>
      </c>
      <c r="F320" s="858">
        <f>F311+F318</f>
        <v>4</v>
      </c>
      <c r="G320" s="859"/>
      <c r="H320" s="860">
        <f>H311+H318</f>
        <v>185</v>
      </c>
      <c r="I320" s="858">
        <f>I311+I318</f>
        <v>4</v>
      </c>
      <c r="J320" s="859"/>
      <c r="K320" s="860">
        <f>K311+K318</f>
        <v>210</v>
      </c>
    </row>
    <row r="321" spans="1:11" ht="19.5" customHeight="1" hidden="1" thickBot="1">
      <c r="A321" s="30"/>
      <c r="B321" s="31"/>
      <c r="C321" s="32"/>
      <c r="D321" s="32"/>
      <c r="E321" s="32"/>
      <c r="F321" s="32"/>
      <c r="G321" s="32"/>
      <c r="H321" s="32"/>
      <c r="I321" s="32"/>
      <c r="J321" s="32"/>
      <c r="K321" s="33"/>
    </row>
    <row r="322" spans="1:11" ht="30.75" customHeight="1" thickBot="1">
      <c r="A322" s="1055" t="s">
        <v>111</v>
      </c>
      <c r="B322" s="1056"/>
      <c r="C322" s="1056"/>
      <c r="D322" s="1056"/>
      <c r="E322" s="1056"/>
      <c r="F322" s="1056"/>
      <c r="G322" s="1056"/>
      <c r="H322" s="1056"/>
      <c r="I322" s="1056"/>
      <c r="J322" s="1056"/>
      <c r="K322" s="1057"/>
    </row>
    <row r="323" spans="1:11" ht="19.5" customHeight="1">
      <c r="A323" s="1058" t="s">
        <v>279</v>
      </c>
      <c r="B323" s="107"/>
      <c r="C323" s="100"/>
      <c r="D323" s="98"/>
      <c r="E323" s="99"/>
      <c r="F323" s="100"/>
      <c r="G323" s="98"/>
      <c r="H323" s="99"/>
      <c r="I323" s="100"/>
      <c r="J323" s="98"/>
      <c r="K323" s="99"/>
    </row>
    <row r="324" spans="1:11" ht="30" customHeight="1" thickBot="1">
      <c r="A324" s="1059"/>
      <c r="B324" s="111"/>
      <c r="C324" s="103"/>
      <c r="D324" s="101"/>
      <c r="E324" s="102"/>
      <c r="F324" s="103"/>
      <c r="G324" s="101"/>
      <c r="H324" s="102"/>
      <c r="I324" s="103"/>
      <c r="J324" s="101"/>
      <c r="K324" s="102"/>
    </row>
    <row r="325" spans="1:11" ht="19.5" customHeight="1" hidden="1">
      <c r="A325" s="1059"/>
      <c r="B325" s="108"/>
      <c r="C325" s="103"/>
      <c r="D325" s="101"/>
      <c r="E325" s="102"/>
      <c r="F325" s="103"/>
      <c r="G325" s="101"/>
      <c r="H325" s="102"/>
      <c r="I325" s="103"/>
      <c r="J325" s="101"/>
      <c r="K325" s="102"/>
    </row>
    <row r="326" spans="1:11" ht="19.5" customHeight="1" hidden="1">
      <c r="A326" s="1059"/>
      <c r="B326" s="108"/>
      <c r="C326" s="103"/>
      <c r="D326" s="101"/>
      <c r="E326" s="102"/>
      <c r="F326" s="103"/>
      <c r="G326" s="101"/>
      <c r="H326" s="102"/>
      <c r="I326" s="103"/>
      <c r="J326" s="101"/>
      <c r="K326" s="102"/>
    </row>
    <row r="327" spans="1:11" ht="27" customHeight="1" hidden="1">
      <c r="A327" s="1059"/>
      <c r="B327" s="109"/>
      <c r="C327" s="104"/>
      <c r="D327" s="105"/>
      <c r="E327" s="106"/>
      <c r="F327" s="103"/>
      <c r="G327" s="101"/>
      <c r="H327" s="102"/>
      <c r="I327" s="103"/>
      <c r="J327" s="101"/>
      <c r="K327" s="102"/>
    </row>
    <row r="328" spans="1:11" ht="21" customHeight="1" thickBot="1">
      <c r="A328" s="1060"/>
      <c r="B328" s="84" t="s">
        <v>199</v>
      </c>
      <c r="C328" s="112">
        <f>SUM(C323:C327)</f>
        <v>0</v>
      </c>
      <c r="D328" s="113"/>
      <c r="E328" s="122">
        <f>SUM(E323:E327)</f>
        <v>0</v>
      </c>
      <c r="F328" s="112">
        <f>SUM(F323:F327)</f>
        <v>0</v>
      </c>
      <c r="G328" s="113"/>
      <c r="H328" s="122">
        <f>SUM(H323:H327)</f>
        <v>0</v>
      </c>
      <c r="I328" s="112">
        <f>SUM(I323:I327)</f>
        <v>0</v>
      </c>
      <c r="J328" s="113"/>
      <c r="K328" s="122">
        <f>SUM(K323:K327)</f>
        <v>0</v>
      </c>
    </row>
    <row r="329" spans="1:11" ht="30" customHeight="1" hidden="1" thickBot="1">
      <c r="A329" s="30"/>
      <c r="B329" s="31"/>
      <c r="C329" s="32"/>
      <c r="D329" s="32"/>
      <c r="E329" s="32"/>
      <c r="F329" s="32"/>
      <c r="G329" s="32"/>
      <c r="H329" s="32"/>
      <c r="I329" s="32"/>
      <c r="J329" s="32"/>
      <c r="K329" s="33"/>
    </row>
    <row r="330" spans="1:11" ht="39.75" customHeight="1" hidden="1" thickBot="1">
      <c r="A330" s="1043" t="s">
        <v>112</v>
      </c>
      <c r="B330" s="1044"/>
      <c r="C330" s="114">
        <f>C328</f>
        <v>0</v>
      </c>
      <c r="D330" s="115"/>
      <c r="E330" s="121">
        <f>E328</f>
        <v>0</v>
      </c>
      <c r="F330" s="114">
        <f>F328</f>
        <v>0</v>
      </c>
      <c r="G330" s="115"/>
      <c r="H330" s="121">
        <f>H328</f>
        <v>0</v>
      </c>
      <c r="I330" s="114">
        <f>I328</f>
        <v>0</v>
      </c>
      <c r="J330" s="115"/>
      <c r="K330" s="121">
        <f>K328</f>
        <v>0</v>
      </c>
    </row>
    <row r="331" spans="1:11" ht="37.5" customHeight="1" hidden="1" thickBot="1">
      <c r="A331" s="30"/>
      <c r="B331" s="31"/>
      <c r="C331" s="32"/>
      <c r="D331" s="32"/>
      <c r="E331" s="32"/>
      <c r="F331" s="32"/>
      <c r="G331" s="32"/>
      <c r="H331" s="32"/>
      <c r="I331" s="32"/>
      <c r="J331" s="32"/>
      <c r="K331" s="33"/>
    </row>
    <row r="332" spans="1:11" ht="30" customHeight="1" hidden="1" thickBot="1">
      <c r="A332" s="1120" t="s">
        <v>26</v>
      </c>
      <c r="B332" s="1121"/>
      <c r="C332" s="931">
        <f>C222+C264+C305+C320+C330</f>
        <v>4389</v>
      </c>
      <c r="D332" s="932"/>
      <c r="E332" s="933">
        <f>E222+E264+E305+E320+E330</f>
        <v>12327</v>
      </c>
      <c r="F332" s="931">
        <f>F222+F264+F305+F320+F330</f>
        <v>4404</v>
      </c>
      <c r="G332" s="932"/>
      <c r="H332" s="933">
        <f>H222+H264+H305+H320+H330</f>
        <v>13569</v>
      </c>
      <c r="I332" s="931">
        <f>I222+I264+I305+I320+I330</f>
        <v>4509</v>
      </c>
      <c r="J332" s="932"/>
      <c r="K332" s="933">
        <f>K222+K264+K305+K320+K330</f>
        <v>14319</v>
      </c>
    </row>
    <row r="333" spans="1:11" ht="28.5" customHeight="1" hidden="1">
      <c r="A333" s="30"/>
      <c r="B333" s="31"/>
      <c r="C333" s="32"/>
      <c r="D333" s="32"/>
      <c r="E333" s="32"/>
      <c r="F333" s="32"/>
      <c r="G333" s="32"/>
      <c r="H333" s="32"/>
      <c r="I333" s="32"/>
      <c r="J333" s="32"/>
      <c r="K333" s="33"/>
    </row>
    <row r="334" spans="1:11" ht="33" customHeight="1" hidden="1">
      <c r="A334" s="1117" t="s">
        <v>155</v>
      </c>
      <c r="B334" s="1118"/>
      <c r="C334" s="1118"/>
      <c r="D334" s="1118"/>
      <c r="E334" s="1118"/>
      <c r="F334" s="1118"/>
      <c r="G334" s="1118"/>
      <c r="H334" s="1118"/>
      <c r="I334" s="1118"/>
      <c r="J334" s="1118"/>
      <c r="K334" s="1119"/>
    </row>
    <row r="335" spans="1:11" ht="18" customHeight="1" hidden="1">
      <c r="A335" s="1077" t="s">
        <v>83</v>
      </c>
      <c r="B335" s="1078"/>
      <c r="C335" s="1061" t="s">
        <v>470</v>
      </c>
      <c r="D335" s="1062"/>
      <c r="E335" s="1063"/>
      <c r="F335" s="1061" t="s">
        <v>504</v>
      </c>
      <c r="G335" s="1062"/>
      <c r="H335" s="1063"/>
      <c r="I335" s="1061" t="s">
        <v>676</v>
      </c>
      <c r="J335" s="1062"/>
      <c r="K335" s="1063"/>
    </row>
    <row r="336" spans="1:11" ht="21" customHeight="1">
      <c r="A336" s="1045" t="s">
        <v>206</v>
      </c>
      <c r="B336" s="94" t="s">
        <v>190</v>
      </c>
      <c r="C336" s="1037" t="s">
        <v>60</v>
      </c>
      <c r="D336" s="1038"/>
      <c r="E336" s="1039" t="s">
        <v>61</v>
      </c>
      <c r="F336" s="1037" t="s">
        <v>60</v>
      </c>
      <c r="G336" s="1038"/>
      <c r="H336" s="1039" t="s">
        <v>61</v>
      </c>
      <c r="I336" s="1037" t="s">
        <v>60</v>
      </c>
      <c r="J336" s="1038"/>
      <c r="K336" s="1039" t="s">
        <v>61</v>
      </c>
    </row>
    <row r="337" spans="1:11" ht="34.5" customHeight="1" hidden="1">
      <c r="A337" s="1046"/>
      <c r="B337" s="110" t="s">
        <v>207</v>
      </c>
      <c r="C337" s="132" t="s">
        <v>62</v>
      </c>
      <c r="D337" s="133" t="s">
        <v>63</v>
      </c>
      <c r="E337" s="1040"/>
      <c r="F337" s="132" t="s">
        <v>62</v>
      </c>
      <c r="G337" s="133" t="s">
        <v>63</v>
      </c>
      <c r="H337" s="1040"/>
      <c r="I337" s="132" t="s">
        <v>62</v>
      </c>
      <c r="J337" s="133" t="s">
        <v>63</v>
      </c>
      <c r="K337" s="1040"/>
    </row>
    <row r="338" spans="1:11" ht="35.25" customHeight="1" hidden="1" thickBot="1">
      <c r="A338" s="897" t="s">
        <v>707</v>
      </c>
      <c r="B338" s="897" t="s">
        <v>315</v>
      </c>
      <c r="C338" s="864"/>
      <c r="D338" s="867"/>
      <c r="E338" s="1041">
        <v>116</v>
      </c>
      <c r="F338" s="864"/>
      <c r="G338" s="867"/>
      <c r="H338" s="1041">
        <v>122</v>
      </c>
      <c r="I338" s="864"/>
      <c r="J338" s="867"/>
      <c r="K338" s="1041">
        <v>122</v>
      </c>
    </row>
    <row r="339" spans="1:11" ht="19.5" customHeight="1" hidden="1" thickBot="1">
      <c r="A339" s="934" t="s">
        <v>708</v>
      </c>
      <c r="B339" s="934" t="s">
        <v>709</v>
      </c>
      <c r="C339" s="862"/>
      <c r="D339" s="920"/>
      <c r="E339" s="1042"/>
      <c r="F339" s="862"/>
      <c r="G339" s="920"/>
      <c r="H339" s="1042"/>
      <c r="I339" s="862"/>
      <c r="J339" s="920"/>
      <c r="K339" s="1042"/>
    </row>
    <row r="340" spans="1:11" ht="44.25" customHeight="1" hidden="1" thickBot="1">
      <c r="A340" s="1043" t="s">
        <v>26</v>
      </c>
      <c r="B340" s="1044"/>
      <c r="C340" s="114">
        <f>SUM(C338:C339)</f>
        <v>0</v>
      </c>
      <c r="D340" s="115"/>
      <c r="E340" s="121">
        <f>SUM(E338:E339)</f>
        <v>116</v>
      </c>
      <c r="F340" s="114">
        <f>SUM(F338:F339)</f>
        <v>0</v>
      </c>
      <c r="G340" s="115"/>
      <c r="H340" s="121">
        <f>SUM(H338:H339)</f>
        <v>122</v>
      </c>
      <c r="I340" s="114">
        <f>SUM(I338:I339)</f>
        <v>0</v>
      </c>
      <c r="J340" s="115"/>
      <c r="K340" s="121">
        <f>SUM(K338:K339)</f>
        <v>122</v>
      </c>
    </row>
    <row r="341" spans="1:11" ht="19.5" customHeight="1" hidden="1" thickBot="1">
      <c r="A341" s="30"/>
      <c r="B341" s="31"/>
      <c r="C341" s="32"/>
      <c r="D341" s="32"/>
      <c r="E341" s="32"/>
      <c r="F341" s="32"/>
      <c r="G341" s="32"/>
      <c r="H341" s="32"/>
      <c r="I341" s="32"/>
      <c r="J341" s="32"/>
      <c r="K341" s="33"/>
    </row>
    <row r="342" spans="1:11" ht="19.5" customHeight="1" hidden="1" thickBot="1">
      <c r="A342" s="1047" t="s">
        <v>26</v>
      </c>
      <c r="B342" s="1048"/>
      <c r="C342" s="935">
        <f>C332+C340</f>
        <v>4389</v>
      </c>
      <c r="D342" s="936"/>
      <c r="E342" s="937">
        <f aca="true" t="shared" si="2" ref="E342:K342">E332</f>
        <v>12327</v>
      </c>
      <c r="F342" s="937">
        <f t="shared" si="2"/>
        <v>4404</v>
      </c>
      <c r="G342" s="937">
        <f t="shared" si="2"/>
        <v>0</v>
      </c>
      <c r="H342" s="937">
        <f t="shared" si="2"/>
        <v>13569</v>
      </c>
      <c r="I342" s="937">
        <f t="shared" si="2"/>
        <v>4509</v>
      </c>
      <c r="J342" s="937">
        <f t="shared" si="2"/>
        <v>0</v>
      </c>
      <c r="K342" s="937">
        <f t="shared" si="2"/>
        <v>14319</v>
      </c>
    </row>
    <row r="343" ht="19.5" customHeight="1" hidden="1" thickBot="1"/>
    <row r="344" ht="19.5" customHeight="1" hidden="1" thickBot="1"/>
    <row r="345" spans="1:11" ht="19.5" customHeight="1" hidden="1" thickBot="1">
      <c r="A345" s="89" t="s">
        <v>7</v>
      </c>
      <c r="B345" s="1036" t="s">
        <v>280</v>
      </c>
      <c r="C345" s="1036"/>
      <c r="D345" s="1036"/>
      <c r="E345" s="1036"/>
      <c r="F345" s="1036"/>
      <c r="G345" s="1036"/>
      <c r="H345" s="1036"/>
      <c r="I345" s="1036"/>
      <c r="J345" s="1036"/>
      <c r="K345" s="1036"/>
    </row>
    <row r="346" spans="1:11" ht="19.5" customHeight="1" hidden="1" thickBot="1">
      <c r="A346" s="89"/>
      <c r="B346" s="235"/>
      <c r="C346" s="214"/>
      <c r="D346" s="214"/>
      <c r="E346" s="214"/>
      <c r="F346" s="214"/>
      <c r="G346" s="214"/>
      <c r="H346" s="214"/>
      <c r="I346" s="214"/>
      <c r="J346" s="214"/>
      <c r="K346" s="214"/>
    </row>
    <row r="347" ht="19.5" customHeight="1" hidden="1"/>
    <row r="348" ht="19.5" customHeight="1" hidden="1" thickBot="1"/>
    <row r="349" ht="19.5" customHeight="1" hidden="1"/>
    <row r="350" ht="19.5" customHeight="1" hidden="1"/>
    <row r="351" ht="19.5" customHeight="1" hidden="1"/>
    <row r="352" ht="19.5" customHeight="1" hidden="1"/>
    <row r="353" ht="19.5" customHeight="1" hidden="1" thickBot="1"/>
    <row r="354" ht="19.5" customHeight="1" hidden="1" thickBot="1"/>
    <row r="355" ht="12.75" hidden="1"/>
    <row r="356" ht="13.5" customHeight="1" hidden="1" thickBot="1"/>
    <row r="357" ht="13.5" customHeight="1" hidden="1"/>
    <row r="358" ht="13.5" customHeight="1"/>
    <row r="359" ht="22.5" customHeight="1"/>
    <row r="361" ht="20.25" customHeight="1"/>
    <row r="362" ht="38.25" customHeight="1"/>
    <row r="363" ht="41.25" customHeight="1"/>
    <row r="365" ht="21" customHeight="1"/>
    <row r="367" ht="55.5" customHeight="1"/>
    <row r="368" ht="36" customHeight="1" hidden="1" thickBot="1"/>
    <row r="369" ht="36" customHeight="1" hidden="1" thickBot="1"/>
    <row r="370" ht="36" customHeight="1" hidden="1" thickBot="1"/>
    <row r="371" ht="36" customHeight="1" hidden="1"/>
    <row r="372" ht="28.5" customHeight="1"/>
    <row r="374" ht="47.25" customHeight="1"/>
    <row r="375" ht="36" customHeight="1" hidden="1"/>
    <row r="376" ht="36" customHeight="1" hidden="1"/>
    <row r="377" ht="36" customHeight="1" hidden="1"/>
    <row r="378" ht="36" customHeight="1" hidden="1"/>
    <row r="379" ht="26.25" customHeight="1"/>
    <row r="380" ht="36" customHeight="1" hidden="1" thickBot="1"/>
    <row r="381" ht="36" customHeight="1" hidden="1" thickBot="1"/>
    <row r="382" ht="12.75" hidden="1"/>
    <row r="383" ht="12.75" hidden="1"/>
    <row r="384" ht="12.75" hidden="1"/>
    <row r="385" ht="12.75" hidden="1"/>
    <row r="386" ht="18.75" customHeight="1"/>
    <row r="390" ht="12.75" hidden="1"/>
    <row r="391" ht="12.75" hidden="1"/>
    <row r="392" ht="21.75" customHeight="1"/>
    <row r="394" ht="46.5" customHeight="1"/>
    <row r="395" ht="18.75" customHeight="1"/>
    <row r="397" ht="12.75" hidden="1"/>
    <row r="398" ht="12.75" hidden="1"/>
    <row r="399" ht="26.25" customHeight="1"/>
    <row r="401" ht="33.75" customHeight="1"/>
    <row r="403" ht="24" customHeight="1"/>
    <row r="404" ht="19.5" customHeight="1"/>
    <row r="405" ht="19.5" customHeight="1"/>
    <row r="406" ht="19.5" customHeight="1"/>
    <row r="407" ht="19.5" customHeight="1"/>
    <row r="408" ht="19.5" customHeight="1"/>
    <row r="410" ht="23.25" customHeight="1"/>
    <row r="412" ht="12.75" hidden="1"/>
    <row r="413" ht="12.75" hidden="1"/>
    <row r="414" ht="12.75" hidden="1"/>
    <row r="415" ht="12.75" hidden="1"/>
    <row r="416" ht="12.75" hidden="1"/>
    <row r="417" ht="12.75" hidden="1"/>
    <row r="418" ht="12.75" hidden="1"/>
    <row r="419" ht="12.75" hidden="1"/>
    <row r="421" ht="19.5" customHeight="1"/>
    <row r="422" ht="19.5" customHeight="1"/>
    <row r="423" ht="19.5" customHeight="1"/>
    <row r="424" ht="19.5" customHeight="1"/>
    <row r="425" ht="19.5" customHeight="1"/>
    <row r="426" ht="21" customHeight="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2" ht="17.25" customHeight="1"/>
    <row r="444" ht="21" customHeight="1"/>
    <row r="445" ht="28.5" customHeight="1"/>
    <row r="446" ht="24.75" customHeight="1"/>
    <row r="447" ht="19.5" customHeight="1"/>
    <row r="448" ht="17.25" customHeight="1"/>
    <row r="449" ht="21" customHeight="1"/>
    <row r="450" ht="12.75" hidden="1"/>
    <row r="451" ht="12.75" hidden="1"/>
    <row r="452" ht="12.75" hidden="1"/>
    <row r="453" ht="12.75" hidden="1"/>
    <row r="454" ht="12.75" hidden="1"/>
    <row r="455" ht="12.75" hidden="1"/>
    <row r="456" ht="0.75" customHeight="1"/>
    <row r="457" ht="16.5" customHeight="1"/>
    <row r="459" ht="13.5" customHeight="1" hidden="1" thickBot="1"/>
    <row r="460" ht="12.75" hidden="1"/>
    <row r="461" ht="12.75" hidden="1"/>
    <row r="462" ht="12.75" hidden="1"/>
    <row r="463" ht="12.75" hidden="1"/>
    <row r="464" ht="12.75" hidden="1"/>
    <row r="465" ht="12.75" hidden="1"/>
    <row r="466" ht="12.75" hidden="1"/>
    <row r="467" ht="13.5" customHeight="1" hidden="1" thickBot="1"/>
    <row r="468" ht="0.75" customHeight="1"/>
    <row r="469" ht="22.5" customHeight="1" hidden="1"/>
    <row r="470" ht="12.75" hidden="1"/>
    <row r="471" ht="23.25" customHeight="1"/>
    <row r="472" ht="13.5" customHeight="1"/>
    <row r="475" ht="16.5" customHeight="1"/>
    <row r="476" ht="17.25" customHeight="1"/>
    <row r="479" ht="20.25" customHeight="1"/>
  </sheetData>
  <sheetProtection/>
  <mergeCells count="108">
    <mergeCell ref="A334:K334"/>
    <mergeCell ref="A335:B335"/>
    <mergeCell ref="A284:A289"/>
    <mergeCell ref="A291:A296"/>
    <mergeCell ref="A298:A303"/>
    <mergeCell ref="A305:B305"/>
    <mergeCell ref="A330:B330"/>
    <mergeCell ref="A332:B332"/>
    <mergeCell ref="A313:A318"/>
    <mergeCell ref="A320:B320"/>
    <mergeCell ref="A186:A191"/>
    <mergeCell ref="A193:A198"/>
    <mergeCell ref="A225:A228"/>
    <mergeCell ref="A230:A235"/>
    <mergeCell ref="A200:A205"/>
    <mergeCell ref="A207:A212"/>
    <mergeCell ref="A214:A219"/>
    <mergeCell ref="A220:B220"/>
    <mergeCell ref="A222:B222"/>
    <mergeCell ref="A224:B224"/>
    <mergeCell ref="A177:A182"/>
    <mergeCell ref="A140:A145"/>
    <mergeCell ref="A147:A152"/>
    <mergeCell ref="A154:A159"/>
    <mergeCell ref="A183:B183"/>
    <mergeCell ref="A185:K185"/>
    <mergeCell ref="A118:A124"/>
    <mergeCell ref="A125:B125"/>
    <mergeCell ref="A127:K127"/>
    <mergeCell ref="A170:A175"/>
    <mergeCell ref="A161:A166"/>
    <mergeCell ref="A167:B167"/>
    <mergeCell ref="A169:K169"/>
    <mergeCell ref="A3:K3"/>
    <mergeCell ref="H5:K5"/>
    <mergeCell ref="A6:B6"/>
    <mergeCell ref="A22:A23"/>
    <mergeCell ref="B22:B23"/>
    <mergeCell ref="C22:D22"/>
    <mergeCell ref="E22:E23"/>
    <mergeCell ref="C6:K6"/>
    <mergeCell ref="A7:B7"/>
    <mergeCell ref="C7:K7"/>
    <mergeCell ref="C8:K8"/>
    <mergeCell ref="C9:K9"/>
    <mergeCell ref="C10:K10"/>
    <mergeCell ref="C11:K11"/>
    <mergeCell ref="C12:K12"/>
    <mergeCell ref="C13:K13"/>
    <mergeCell ref="C14:K14"/>
    <mergeCell ref="C15:K15"/>
    <mergeCell ref="C16:K16"/>
    <mergeCell ref="C17:K17"/>
    <mergeCell ref="A18:K18"/>
    <mergeCell ref="A19:B19"/>
    <mergeCell ref="A20:B20"/>
    <mergeCell ref="A21:B21"/>
    <mergeCell ref="C21:E21"/>
    <mergeCell ref="F21:H21"/>
    <mergeCell ref="I21:K21"/>
    <mergeCell ref="F22:G22"/>
    <mergeCell ref="H22:H23"/>
    <mergeCell ref="I22:J22"/>
    <mergeCell ref="K22:K23"/>
    <mergeCell ref="A24:A31"/>
    <mergeCell ref="A33:A38"/>
    <mergeCell ref="A40:A45"/>
    <mergeCell ref="A47:A52"/>
    <mergeCell ref="A54:A60"/>
    <mergeCell ref="A68:B68"/>
    <mergeCell ref="A70:K70"/>
    <mergeCell ref="A71:A80"/>
    <mergeCell ref="A62:A67"/>
    <mergeCell ref="A128:A132"/>
    <mergeCell ref="A133:B133"/>
    <mergeCell ref="A134:A138"/>
    <mergeCell ref="A82:A88"/>
    <mergeCell ref="A90:A96"/>
    <mergeCell ref="A98:A109"/>
    <mergeCell ref="A111:A116"/>
    <mergeCell ref="A237:A242"/>
    <mergeCell ref="A243:A248"/>
    <mergeCell ref="A264:B264"/>
    <mergeCell ref="A266:B266"/>
    <mergeCell ref="A267:A273"/>
    <mergeCell ref="A275:A281"/>
    <mergeCell ref="A250:A255"/>
    <mergeCell ref="A257:A262"/>
    <mergeCell ref="F336:G336"/>
    <mergeCell ref="H336:H337"/>
    <mergeCell ref="A342:B342"/>
    <mergeCell ref="A307:K307"/>
    <mergeCell ref="A308:A311"/>
    <mergeCell ref="A322:K322"/>
    <mergeCell ref="A323:A328"/>
    <mergeCell ref="C335:E335"/>
    <mergeCell ref="F335:H335"/>
    <mergeCell ref="I335:K335"/>
    <mergeCell ref="B345:K345"/>
    <mergeCell ref="I336:J336"/>
    <mergeCell ref="K336:K337"/>
    <mergeCell ref="E338:E339"/>
    <mergeCell ref="H338:H339"/>
    <mergeCell ref="K338:K339"/>
    <mergeCell ref="A340:B340"/>
    <mergeCell ref="A336:A337"/>
    <mergeCell ref="C336:D336"/>
    <mergeCell ref="E336:E337"/>
  </mergeCells>
  <printOptions horizontalCentered="1"/>
  <pageMargins left="0.3937007874015748" right="0.3937007874015748" top="0.5905511811023623" bottom="0.6692913385826772" header="0" footer="0"/>
  <pageSetup horizontalDpi="300" verticalDpi="300" orientation="portrait" paperSize="9" scale="65" r:id="rId2"/>
  <headerFooter alignWithMargins="0">
    <oddFooter>&amp;CSayfa &amp;P / &amp;N</oddFooter>
  </headerFooter>
  <drawing r:id="rId1"/>
</worksheet>
</file>

<file path=xl/worksheets/sheet5.xml><?xml version="1.0" encoding="utf-8"?>
<worksheet xmlns="http://schemas.openxmlformats.org/spreadsheetml/2006/main" xmlns:r="http://schemas.openxmlformats.org/officeDocument/2006/relationships">
  <dimension ref="A4:M597"/>
  <sheetViews>
    <sheetView tabSelected="1" zoomScalePageLayoutView="0" workbookViewId="0" topLeftCell="A1">
      <selection activeCell="A5" sqref="A5"/>
    </sheetView>
  </sheetViews>
  <sheetFormatPr defaultColWidth="9.140625" defaultRowHeight="12.75"/>
  <cols>
    <col min="1" max="1" width="23.00390625" style="64" customWidth="1"/>
    <col min="2" max="2" width="49.7109375" style="64" customWidth="1"/>
    <col min="3" max="9" width="8.7109375" style="87" customWidth="1"/>
    <col min="10" max="10" width="6.421875" style="87" customWidth="1"/>
    <col min="11" max="11" width="8.7109375" style="87" customWidth="1"/>
    <col min="12" max="16384" width="9.140625" style="64" customWidth="1"/>
  </cols>
  <sheetData>
    <row r="2" ht="12.75" customHeight="1"/>
    <row r="3" ht="12.75" customHeight="1"/>
    <row r="4" spans="1:11" ht="17.25" customHeight="1">
      <c r="A4" s="1025" t="s">
        <v>737</v>
      </c>
      <c r="B4" s="1025"/>
      <c r="C4" s="1025"/>
      <c r="D4" s="1025"/>
      <c r="E4" s="1025"/>
      <c r="F4" s="1025"/>
      <c r="G4" s="1025"/>
      <c r="H4" s="1025"/>
      <c r="I4" s="1025"/>
      <c r="J4" s="1025"/>
      <c r="K4" s="1025"/>
    </row>
    <row r="5" ht="12.75" customHeight="1"/>
    <row r="6" spans="8:11" ht="12.75" customHeight="1" thickBot="1">
      <c r="H6" s="1101" t="s">
        <v>661</v>
      </c>
      <c r="I6" s="1102"/>
      <c r="J6" s="1102"/>
      <c r="K6" s="1102"/>
    </row>
    <row r="7" spans="1:11" ht="19.5" customHeight="1" thickBot="1">
      <c r="A7" s="1143" t="s">
        <v>148</v>
      </c>
      <c r="B7" s="1144"/>
      <c r="C7" s="1107" t="s">
        <v>67</v>
      </c>
      <c r="D7" s="1108"/>
      <c r="E7" s="1108"/>
      <c r="F7" s="1108"/>
      <c r="G7" s="1108"/>
      <c r="H7" s="1108"/>
      <c r="I7" s="1108"/>
      <c r="J7" s="1108"/>
      <c r="K7" s="1109"/>
    </row>
    <row r="8" spans="1:11" ht="19.5" customHeight="1" thickBot="1">
      <c r="A8" s="1143" t="s">
        <v>149</v>
      </c>
      <c r="B8" s="1144"/>
      <c r="C8" s="1107" t="s">
        <v>25</v>
      </c>
      <c r="D8" s="1108"/>
      <c r="E8" s="1108"/>
      <c r="F8" s="1108"/>
      <c r="G8" s="1108"/>
      <c r="H8" s="1108"/>
      <c r="I8" s="1108"/>
      <c r="J8" s="1108"/>
      <c r="K8" s="1109"/>
    </row>
    <row r="9" spans="1:11" ht="19.5" customHeight="1">
      <c r="A9" s="383" t="s">
        <v>150</v>
      </c>
      <c r="B9" s="95" t="s">
        <v>151</v>
      </c>
      <c r="C9" s="1089" t="s">
        <v>236</v>
      </c>
      <c r="D9" s="1090"/>
      <c r="E9" s="1090"/>
      <c r="F9" s="1090"/>
      <c r="G9" s="1090"/>
      <c r="H9" s="1090"/>
      <c r="I9" s="1090"/>
      <c r="J9" s="1090"/>
      <c r="K9" s="1091"/>
    </row>
    <row r="10" spans="1:11" ht="19.5" customHeight="1">
      <c r="A10" s="384"/>
      <c r="B10" s="96" t="s">
        <v>152</v>
      </c>
      <c r="C10" s="1092"/>
      <c r="D10" s="1093"/>
      <c r="E10" s="1093"/>
      <c r="F10" s="1093"/>
      <c r="G10" s="1093"/>
      <c r="H10" s="1093"/>
      <c r="I10" s="1093"/>
      <c r="J10" s="1093"/>
      <c r="K10" s="1094"/>
    </row>
    <row r="11" spans="1:11" ht="19.5" customHeight="1">
      <c r="A11" s="384"/>
      <c r="B11" s="96" t="s">
        <v>153</v>
      </c>
      <c r="C11" s="1095"/>
      <c r="D11" s="1096"/>
      <c r="E11" s="1096"/>
      <c r="F11" s="1096"/>
      <c r="G11" s="1096"/>
      <c r="H11" s="1096"/>
      <c r="I11" s="1096"/>
      <c r="J11" s="1096"/>
      <c r="K11" s="1097"/>
    </row>
    <row r="12" spans="1:11" ht="19.5" customHeight="1">
      <c r="A12" s="384"/>
      <c r="B12" s="96" t="s">
        <v>186</v>
      </c>
      <c r="C12" s="1095"/>
      <c r="D12" s="1096"/>
      <c r="E12" s="1096"/>
      <c r="F12" s="1096"/>
      <c r="G12" s="1096"/>
      <c r="H12" s="1096"/>
      <c r="I12" s="1096"/>
      <c r="J12" s="1096"/>
      <c r="K12" s="1097"/>
    </row>
    <row r="13" spans="1:11" ht="19.5" customHeight="1">
      <c r="A13" s="384"/>
      <c r="B13" s="96" t="s">
        <v>154</v>
      </c>
      <c r="C13" s="1095"/>
      <c r="D13" s="1096"/>
      <c r="E13" s="1096"/>
      <c r="F13" s="1096"/>
      <c r="G13" s="1096"/>
      <c r="H13" s="1096"/>
      <c r="I13" s="1096"/>
      <c r="J13" s="1096"/>
      <c r="K13" s="1097"/>
    </row>
    <row r="14" spans="1:11" ht="19.5" customHeight="1">
      <c r="A14" s="384"/>
      <c r="B14" s="96" t="s">
        <v>205</v>
      </c>
      <c r="C14" s="1083">
        <f>C16+C17+C18</f>
        <v>0</v>
      </c>
      <c r="D14" s="1084"/>
      <c r="E14" s="1084"/>
      <c r="F14" s="1084"/>
      <c r="G14" s="1084"/>
      <c r="H14" s="1084"/>
      <c r="I14" s="1084"/>
      <c r="J14" s="1084"/>
      <c r="K14" s="1085"/>
    </row>
    <row r="15" spans="1:11" ht="19.5" customHeight="1">
      <c r="A15" s="384"/>
      <c r="B15" s="96" t="s">
        <v>702</v>
      </c>
      <c r="C15" s="1083">
        <v>0</v>
      </c>
      <c r="D15" s="1084"/>
      <c r="E15" s="1084"/>
      <c r="F15" s="1084"/>
      <c r="G15" s="1084"/>
      <c r="H15" s="1084"/>
      <c r="I15" s="1084"/>
      <c r="J15" s="1084"/>
      <c r="K15" s="1085"/>
    </row>
    <row r="16" spans="1:11" ht="19.5" customHeight="1">
      <c r="A16" s="384"/>
      <c r="B16" s="96" t="s">
        <v>489</v>
      </c>
      <c r="C16" s="1083"/>
      <c r="D16" s="1084"/>
      <c r="E16" s="1084"/>
      <c r="F16" s="1084"/>
      <c r="G16" s="1084"/>
      <c r="H16" s="1084"/>
      <c r="I16" s="1084"/>
      <c r="J16" s="1084"/>
      <c r="K16" s="1085"/>
    </row>
    <row r="17" spans="1:11" ht="19.5" customHeight="1">
      <c r="A17" s="384"/>
      <c r="B17" s="96" t="s">
        <v>670</v>
      </c>
      <c r="C17" s="1083"/>
      <c r="D17" s="1084"/>
      <c r="E17" s="1084"/>
      <c r="F17" s="1084"/>
      <c r="G17" s="1084"/>
      <c r="H17" s="1084"/>
      <c r="I17" s="1084"/>
      <c r="J17" s="1084"/>
      <c r="K17" s="1085"/>
    </row>
    <row r="18" spans="1:11" ht="19.5" customHeight="1" thickBot="1">
      <c r="A18" s="385"/>
      <c r="B18" s="97" t="s">
        <v>712</v>
      </c>
      <c r="C18" s="1083"/>
      <c r="D18" s="1084"/>
      <c r="E18" s="1084"/>
      <c r="F18" s="1084"/>
      <c r="G18" s="1084"/>
      <c r="H18" s="1084"/>
      <c r="I18" s="1084"/>
      <c r="J18" s="1084"/>
      <c r="K18" s="1085"/>
    </row>
    <row r="19" spans="1:11" ht="19.5" customHeight="1" thickBot="1">
      <c r="A19" s="1131" t="s">
        <v>155</v>
      </c>
      <c r="B19" s="1132"/>
      <c r="C19" s="1132"/>
      <c r="D19" s="1132"/>
      <c r="E19" s="1132"/>
      <c r="F19" s="1132"/>
      <c r="G19" s="1132"/>
      <c r="H19" s="1132"/>
      <c r="I19" s="1132"/>
      <c r="J19" s="1132"/>
      <c r="K19" s="1133"/>
    </row>
    <row r="20" spans="1:11" ht="19.5" customHeight="1">
      <c r="A20" s="1134" t="s">
        <v>188</v>
      </c>
      <c r="B20" s="1135"/>
      <c r="C20" s="1135"/>
      <c r="D20" s="1135"/>
      <c r="E20" s="1135"/>
      <c r="F20" s="1135"/>
      <c r="G20" s="1135"/>
      <c r="H20" s="1135"/>
      <c r="I20" s="1135"/>
      <c r="J20" s="1135"/>
      <c r="K20" s="1136"/>
    </row>
    <row r="21" spans="1:11" ht="19.5" customHeight="1" thickBot="1">
      <c r="A21" s="1137" t="s">
        <v>82</v>
      </c>
      <c r="B21" s="1138"/>
      <c r="C21" s="1139"/>
      <c r="D21" s="1139"/>
      <c r="E21" s="1139"/>
      <c r="F21" s="1139"/>
      <c r="G21" s="1139"/>
      <c r="H21" s="1139"/>
      <c r="I21" s="1139"/>
      <c r="J21" s="1139"/>
      <c r="K21" s="1140"/>
    </row>
    <row r="22" spans="1:11" ht="19.5" customHeight="1" thickBot="1">
      <c r="A22" s="1141" t="s">
        <v>83</v>
      </c>
      <c r="B22" s="1142"/>
      <c r="C22" s="1079" t="s">
        <v>504</v>
      </c>
      <c r="D22" s="1080"/>
      <c r="E22" s="1081"/>
      <c r="F22" s="1079" t="s">
        <v>676</v>
      </c>
      <c r="G22" s="1080"/>
      <c r="H22" s="1081"/>
      <c r="I22" s="1079" t="s">
        <v>724</v>
      </c>
      <c r="J22" s="1080"/>
      <c r="K22" s="1081"/>
    </row>
    <row r="23" spans="1:11" ht="27" customHeight="1">
      <c r="A23" s="1045" t="s">
        <v>189</v>
      </c>
      <c r="B23" s="1105" t="s">
        <v>190</v>
      </c>
      <c r="C23" s="1037" t="s">
        <v>60</v>
      </c>
      <c r="D23" s="1038"/>
      <c r="E23" s="1039" t="s">
        <v>61</v>
      </c>
      <c r="F23" s="1037" t="s">
        <v>60</v>
      </c>
      <c r="G23" s="1038"/>
      <c r="H23" s="1039" t="s">
        <v>61</v>
      </c>
      <c r="I23" s="1037" t="s">
        <v>60</v>
      </c>
      <c r="J23" s="1038"/>
      <c r="K23" s="1039" t="s">
        <v>61</v>
      </c>
    </row>
    <row r="24" spans="1:11" ht="19.5" customHeight="1" thickBot="1">
      <c r="A24" s="1046"/>
      <c r="B24" s="1106"/>
      <c r="C24" s="123" t="s">
        <v>62</v>
      </c>
      <c r="D24" s="124" t="s">
        <v>63</v>
      </c>
      <c r="E24" s="1082"/>
      <c r="F24" s="123" t="s">
        <v>62</v>
      </c>
      <c r="G24" s="124" t="s">
        <v>63</v>
      </c>
      <c r="H24" s="1082"/>
      <c r="I24" s="123" t="s">
        <v>62</v>
      </c>
      <c r="J24" s="124" t="s">
        <v>63</v>
      </c>
      <c r="K24" s="1082"/>
    </row>
    <row r="25" spans="1:11" ht="19.5" customHeight="1">
      <c r="A25" s="1058" t="s">
        <v>238</v>
      </c>
      <c r="B25" s="107"/>
      <c r="C25" s="388"/>
      <c r="D25" s="521"/>
      <c r="E25" s="387"/>
      <c r="F25" s="388"/>
      <c r="G25" s="521"/>
      <c r="H25" s="387"/>
      <c r="I25" s="388"/>
      <c r="J25" s="521"/>
      <c r="K25" s="387"/>
    </row>
    <row r="26" spans="1:11" ht="19.5" customHeight="1">
      <c r="A26" s="1059"/>
      <c r="B26" s="111"/>
      <c r="C26" s="522"/>
      <c r="D26" s="389"/>
      <c r="E26" s="523"/>
      <c r="F26" s="522"/>
      <c r="G26" s="389"/>
      <c r="H26" s="523"/>
      <c r="I26" s="522"/>
      <c r="J26" s="389"/>
      <c r="K26" s="523"/>
    </row>
    <row r="27" spans="1:11" ht="19.5" customHeight="1">
      <c r="A27" s="1059"/>
      <c r="B27" s="108"/>
      <c r="C27" s="522"/>
      <c r="D27" s="389"/>
      <c r="E27" s="523"/>
      <c r="F27" s="522"/>
      <c r="G27" s="389"/>
      <c r="H27" s="523"/>
      <c r="I27" s="522"/>
      <c r="J27" s="389"/>
      <c r="K27" s="523"/>
    </row>
    <row r="28" spans="1:11" ht="19.5" customHeight="1">
      <c r="A28" s="1059"/>
      <c r="B28" s="108"/>
      <c r="C28" s="522"/>
      <c r="D28" s="389"/>
      <c r="E28" s="523"/>
      <c r="F28" s="522"/>
      <c r="G28" s="389"/>
      <c r="H28" s="523"/>
      <c r="I28" s="522"/>
      <c r="J28" s="389"/>
      <c r="K28" s="523"/>
    </row>
    <row r="29" spans="1:11" ht="19.5" customHeight="1">
      <c r="A29" s="1059"/>
      <c r="B29" s="108"/>
      <c r="C29" s="522"/>
      <c r="D29" s="389"/>
      <c r="E29" s="523"/>
      <c r="F29" s="522"/>
      <c r="G29" s="389"/>
      <c r="H29" s="523"/>
      <c r="I29" s="522"/>
      <c r="J29" s="389"/>
      <c r="K29" s="523"/>
    </row>
    <row r="30" spans="1:11" ht="19.5" customHeight="1">
      <c r="A30" s="1059"/>
      <c r="B30" s="108"/>
      <c r="C30" s="522"/>
      <c r="D30" s="389"/>
      <c r="E30" s="523"/>
      <c r="F30" s="522"/>
      <c r="G30" s="389"/>
      <c r="H30" s="523"/>
      <c r="I30" s="522"/>
      <c r="J30" s="389"/>
      <c r="K30" s="523"/>
    </row>
    <row r="31" spans="1:11" ht="19.5" customHeight="1" thickBot="1">
      <c r="A31" s="1059"/>
      <c r="B31" s="108"/>
      <c r="C31" s="522"/>
      <c r="D31" s="389"/>
      <c r="E31" s="523"/>
      <c r="F31" s="522"/>
      <c r="G31" s="389"/>
      <c r="H31" s="523"/>
      <c r="I31" s="522"/>
      <c r="J31" s="389"/>
      <c r="K31" s="523"/>
    </row>
    <row r="32" spans="1:11" ht="19.5" customHeight="1" thickBot="1">
      <c r="A32" s="1060"/>
      <c r="B32" s="84" t="s">
        <v>199</v>
      </c>
      <c r="C32" s="524">
        <f>SUM(C25:C31)</f>
        <v>0</v>
      </c>
      <c r="D32" s="525"/>
      <c r="E32" s="526">
        <f>SUM(E25:E31)</f>
        <v>0</v>
      </c>
      <c r="F32" s="524">
        <f>SUM(F25:F31)</f>
        <v>0</v>
      </c>
      <c r="G32" s="525"/>
      <c r="H32" s="526">
        <f>SUM(H25:H31)</f>
        <v>0</v>
      </c>
      <c r="I32" s="524">
        <f>SUM(I25:I31)</f>
        <v>0</v>
      </c>
      <c r="J32" s="525"/>
      <c r="K32" s="526">
        <f>SUM(K25:K31)</f>
        <v>0</v>
      </c>
    </row>
    <row r="33" spans="1:11" ht="19.5" customHeight="1">
      <c r="A33" s="30"/>
      <c r="B33" s="31"/>
      <c r="C33" s="32"/>
      <c r="D33" s="32"/>
      <c r="E33" s="32"/>
      <c r="F33" s="32"/>
      <c r="G33" s="32"/>
      <c r="H33" s="32"/>
      <c r="I33" s="32"/>
      <c r="J33" s="32"/>
      <c r="K33" s="33"/>
    </row>
    <row r="34" spans="1:11" ht="19.5" customHeight="1" hidden="1">
      <c r="A34" s="1058" t="s">
        <v>239</v>
      </c>
      <c r="B34" s="107"/>
      <c r="C34" s="100"/>
      <c r="D34" s="98"/>
      <c r="E34" s="99"/>
      <c r="F34" s="100"/>
      <c r="G34" s="98"/>
      <c r="H34" s="99"/>
      <c r="I34" s="100"/>
      <c r="J34" s="98"/>
      <c r="K34" s="99"/>
    </row>
    <row r="35" spans="1:11" ht="19.5" customHeight="1" hidden="1">
      <c r="A35" s="1059"/>
      <c r="B35" s="111"/>
      <c r="C35" s="103"/>
      <c r="D35" s="101"/>
      <c r="E35" s="102"/>
      <c r="F35" s="103"/>
      <c r="G35" s="101"/>
      <c r="H35" s="102"/>
      <c r="I35" s="103"/>
      <c r="J35" s="101"/>
      <c r="K35" s="102"/>
    </row>
    <row r="36" spans="1:11" ht="19.5" customHeight="1" hidden="1">
      <c r="A36" s="1059"/>
      <c r="B36" s="108"/>
      <c r="C36" s="103"/>
      <c r="D36" s="101"/>
      <c r="E36" s="102"/>
      <c r="F36" s="103"/>
      <c r="G36" s="101"/>
      <c r="H36" s="102"/>
      <c r="I36" s="103"/>
      <c r="J36" s="101"/>
      <c r="K36" s="102"/>
    </row>
    <row r="37" spans="1:11" ht="19.5" customHeight="1" hidden="1">
      <c r="A37" s="1059"/>
      <c r="B37" s="108"/>
      <c r="C37" s="103"/>
      <c r="D37" s="101"/>
      <c r="E37" s="102"/>
      <c r="F37" s="103"/>
      <c r="G37" s="101"/>
      <c r="H37" s="102"/>
      <c r="I37" s="103"/>
      <c r="J37" s="101"/>
      <c r="K37" s="102"/>
    </row>
    <row r="38" spans="1:11" ht="19.5" customHeight="1" hidden="1">
      <c r="A38" s="1059"/>
      <c r="B38" s="109"/>
      <c r="C38" s="104"/>
      <c r="D38" s="105"/>
      <c r="E38" s="106"/>
      <c r="F38" s="103"/>
      <c r="G38" s="101"/>
      <c r="H38" s="102"/>
      <c r="I38" s="103"/>
      <c r="J38" s="101"/>
      <c r="K38" s="102"/>
    </row>
    <row r="39" spans="1:11" ht="19.5" customHeight="1" hidden="1">
      <c r="A39" s="1060"/>
      <c r="B39" s="84" t="s">
        <v>199</v>
      </c>
      <c r="C39" s="112">
        <f>SUM(C34:C38)</f>
        <v>0</v>
      </c>
      <c r="D39" s="113"/>
      <c r="E39" s="122">
        <f>SUM(E34:E38)</f>
        <v>0</v>
      </c>
      <c r="F39" s="112">
        <f>SUM(F34:F38)</f>
        <v>0</v>
      </c>
      <c r="G39" s="113"/>
      <c r="H39" s="122">
        <f>SUM(H34:H38)</f>
        <v>0</v>
      </c>
      <c r="I39" s="112">
        <f>SUM(I34:I38)</f>
        <v>0</v>
      </c>
      <c r="J39" s="113"/>
      <c r="K39" s="122">
        <f>SUM(K34:K38)</f>
        <v>0</v>
      </c>
    </row>
    <row r="40" spans="1:11" ht="19.5" customHeight="1" thickBot="1">
      <c r="A40" s="30"/>
      <c r="B40" s="31"/>
      <c r="C40" s="32"/>
      <c r="D40" s="32"/>
      <c r="E40" s="32"/>
      <c r="F40" s="32"/>
      <c r="G40" s="32"/>
      <c r="H40" s="32"/>
      <c r="I40" s="32"/>
      <c r="J40" s="32"/>
      <c r="K40" s="33"/>
    </row>
    <row r="41" spans="1:11" ht="19.5" customHeight="1">
      <c r="A41" s="1058" t="s">
        <v>240</v>
      </c>
      <c r="B41" s="107"/>
      <c r="C41" s="388"/>
      <c r="D41" s="521"/>
      <c r="E41" s="387"/>
      <c r="F41" s="388"/>
      <c r="G41" s="521"/>
      <c r="H41" s="387"/>
      <c r="I41" s="388"/>
      <c r="J41" s="521"/>
      <c r="K41" s="387"/>
    </row>
    <row r="42" spans="1:11" ht="19.5" customHeight="1">
      <c r="A42" s="1059"/>
      <c r="B42" s="108"/>
      <c r="C42" s="522"/>
      <c r="D42" s="389"/>
      <c r="E42" s="523"/>
      <c r="F42" s="522"/>
      <c r="G42" s="389"/>
      <c r="H42" s="523"/>
      <c r="I42" s="522"/>
      <c r="J42" s="389"/>
      <c r="K42" s="523"/>
    </row>
    <row r="43" spans="1:11" ht="19.5" customHeight="1">
      <c r="A43" s="1059"/>
      <c r="B43" s="108"/>
      <c r="C43" s="522"/>
      <c r="D43" s="389"/>
      <c r="E43" s="523"/>
      <c r="F43" s="522"/>
      <c r="G43" s="389"/>
      <c r="H43" s="523"/>
      <c r="I43" s="522"/>
      <c r="J43" s="389"/>
      <c r="K43" s="523"/>
    </row>
    <row r="44" spans="1:11" ht="19.5" customHeight="1">
      <c r="A44" s="1059"/>
      <c r="B44" s="108"/>
      <c r="C44" s="522"/>
      <c r="D44" s="389"/>
      <c r="E44" s="523"/>
      <c r="F44" s="522"/>
      <c r="G44" s="389"/>
      <c r="H44" s="523"/>
      <c r="I44" s="522"/>
      <c r="J44" s="389"/>
      <c r="K44" s="523"/>
    </row>
    <row r="45" spans="1:11" ht="19.5" customHeight="1" thickBot="1">
      <c r="A45" s="1059"/>
      <c r="B45" s="109"/>
      <c r="C45" s="527"/>
      <c r="D45" s="528"/>
      <c r="E45" s="529"/>
      <c r="F45" s="522"/>
      <c r="G45" s="389"/>
      <c r="H45" s="523"/>
      <c r="I45" s="522"/>
      <c r="J45" s="389"/>
      <c r="K45" s="523"/>
    </row>
    <row r="46" spans="1:11" ht="19.5" customHeight="1" thickBot="1">
      <c r="A46" s="1060"/>
      <c r="B46" s="84" t="s">
        <v>199</v>
      </c>
      <c r="C46" s="524">
        <f>SUM(C41:C45)</f>
        <v>0</v>
      </c>
      <c r="D46" s="525"/>
      <c r="E46" s="526">
        <f>SUM(E41:E45)</f>
        <v>0</v>
      </c>
      <c r="F46" s="524">
        <f>SUM(F41:F45)</f>
        <v>0</v>
      </c>
      <c r="G46" s="525"/>
      <c r="H46" s="526">
        <f>SUM(H41:H45)</f>
        <v>0</v>
      </c>
      <c r="I46" s="524">
        <f>SUM(I41:I45)</f>
        <v>0</v>
      </c>
      <c r="J46" s="525"/>
      <c r="K46" s="526">
        <f>SUM(K41:K45)</f>
        <v>0</v>
      </c>
    </row>
    <row r="47" spans="1:11" ht="19.5" customHeight="1" thickBot="1">
      <c r="A47" s="30"/>
      <c r="B47" s="31"/>
      <c r="C47" s="32"/>
      <c r="D47" s="32"/>
      <c r="E47" s="32"/>
      <c r="F47" s="32"/>
      <c r="G47" s="32"/>
      <c r="H47" s="32"/>
      <c r="I47" s="32"/>
      <c r="J47" s="32"/>
      <c r="K47" s="33"/>
    </row>
    <row r="48" spans="1:11" ht="19.5" customHeight="1" hidden="1">
      <c r="A48" s="1058" t="s">
        <v>241</v>
      </c>
      <c r="B48" s="107"/>
      <c r="C48" s="100"/>
      <c r="D48" s="98"/>
      <c r="E48" s="99"/>
      <c r="F48" s="100"/>
      <c r="G48" s="98"/>
      <c r="H48" s="99"/>
      <c r="I48" s="100"/>
      <c r="J48" s="98"/>
      <c r="K48" s="99"/>
    </row>
    <row r="49" spans="1:11" ht="19.5" customHeight="1" hidden="1">
      <c r="A49" s="1059"/>
      <c r="B49" s="111"/>
      <c r="C49" s="103"/>
      <c r="D49" s="101"/>
      <c r="E49" s="102"/>
      <c r="F49" s="103"/>
      <c r="G49" s="101"/>
      <c r="H49" s="102"/>
      <c r="I49" s="103"/>
      <c r="J49" s="101"/>
      <c r="K49" s="102"/>
    </row>
    <row r="50" spans="1:11" ht="19.5" customHeight="1" hidden="1">
      <c r="A50" s="1059"/>
      <c r="B50" s="108"/>
      <c r="C50" s="103"/>
      <c r="D50" s="101"/>
      <c r="E50" s="102"/>
      <c r="F50" s="103"/>
      <c r="G50" s="101"/>
      <c r="H50" s="102"/>
      <c r="I50" s="103"/>
      <c r="J50" s="101"/>
      <c r="K50" s="102"/>
    </row>
    <row r="51" spans="1:11" ht="19.5" customHeight="1" hidden="1">
      <c r="A51" s="1059"/>
      <c r="B51" s="108"/>
      <c r="C51" s="103"/>
      <c r="D51" s="101"/>
      <c r="E51" s="102"/>
      <c r="F51" s="103"/>
      <c r="G51" s="101"/>
      <c r="H51" s="102"/>
      <c r="I51" s="103"/>
      <c r="J51" s="101"/>
      <c r="K51" s="102"/>
    </row>
    <row r="52" spans="1:11" ht="19.5" customHeight="1" hidden="1">
      <c r="A52" s="1059"/>
      <c r="B52" s="109"/>
      <c r="C52" s="104"/>
      <c r="D52" s="105"/>
      <c r="E52" s="106"/>
      <c r="F52" s="103"/>
      <c r="G52" s="101"/>
      <c r="H52" s="102"/>
      <c r="I52" s="103"/>
      <c r="J52" s="101"/>
      <c r="K52" s="102"/>
    </row>
    <row r="53" spans="1:11" ht="19.5" customHeight="1" hidden="1">
      <c r="A53" s="1060"/>
      <c r="B53" s="84" t="s">
        <v>199</v>
      </c>
      <c r="C53" s="112">
        <f>SUM(C48:C52)</f>
        <v>0</v>
      </c>
      <c r="D53" s="113"/>
      <c r="E53" s="122">
        <f>SUM(E48:E52)</f>
        <v>0</v>
      </c>
      <c r="F53" s="112">
        <f>SUM(F48:F52)</f>
        <v>0</v>
      </c>
      <c r="G53" s="113"/>
      <c r="H53" s="122">
        <f>SUM(H48:H52)</f>
        <v>0</v>
      </c>
      <c r="I53" s="112">
        <f>SUM(I48:I52)</f>
        <v>0</v>
      </c>
      <c r="J53" s="113"/>
      <c r="K53" s="122">
        <f>SUM(K48:K52)</f>
        <v>0</v>
      </c>
    </row>
    <row r="54" spans="1:11" ht="19.5" customHeight="1" hidden="1">
      <c r="A54" s="30"/>
      <c r="B54" s="31"/>
      <c r="C54" s="32"/>
      <c r="D54" s="32"/>
      <c r="E54" s="32"/>
      <c r="F54" s="32"/>
      <c r="G54" s="32"/>
      <c r="H54" s="32"/>
      <c r="I54" s="32"/>
      <c r="J54" s="32"/>
      <c r="K54" s="33"/>
    </row>
    <row r="55" spans="1:11" ht="19.5" customHeight="1" hidden="1">
      <c r="A55" s="1058" t="s">
        <v>242</v>
      </c>
      <c r="B55" s="107"/>
      <c r="C55" s="100"/>
      <c r="D55" s="98"/>
      <c r="E55" s="99"/>
      <c r="F55" s="100"/>
      <c r="G55" s="98"/>
      <c r="H55" s="99"/>
      <c r="I55" s="100"/>
      <c r="J55" s="98"/>
      <c r="K55" s="99"/>
    </row>
    <row r="56" spans="1:11" ht="19.5" customHeight="1" hidden="1">
      <c r="A56" s="1059"/>
      <c r="B56" s="111"/>
      <c r="C56" s="103"/>
      <c r="D56" s="101"/>
      <c r="E56" s="102"/>
      <c r="F56" s="103"/>
      <c r="G56" s="101"/>
      <c r="H56" s="102"/>
      <c r="I56" s="103"/>
      <c r="J56" s="101"/>
      <c r="K56" s="102"/>
    </row>
    <row r="57" spans="1:11" ht="19.5" customHeight="1" hidden="1">
      <c r="A57" s="1059"/>
      <c r="B57" s="111"/>
      <c r="C57" s="103"/>
      <c r="D57" s="101"/>
      <c r="E57" s="102"/>
      <c r="F57" s="103"/>
      <c r="G57" s="101"/>
      <c r="H57" s="102"/>
      <c r="I57" s="103"/>
      <c r="J57" s="101"/>
      <c r="K57" s="102"/>
    </row>
    <row r="58" spans="1:11" ht="19.5" customHeight="1" hidden="1">
      <c r="A58" s="1059"/>
      <c r="B58" s="108"/>
      <c r="C58" s="103"/>
      <c r="D58" s="101"/>
      <c r="E58" s="102"/>
      <c r="F58" s="103"/>
      <c r="G58" s="101"/>
      <c r="H58" s="102"/>
      <c r="I58" s="103"/>
      <c r="J58" s="101"/>
      <c r="K58" s="102"/>
    </row>
    <row r="59" spans="1:11" ht="19.5" customHeight="1" hidden="1">
      <c r="A59" s="1059"/>
      <c r="B59" s="108"/>
      <c r="C59" s="103"/>
      <c r="D59" s="101"/>
      <c r="E59" s="102"/>
      <c r="F59" s="103"/>
      <c r="G59" s="101"/>
      <c r="H59" s="102"/>
      <c r="I59" s="103"/>
      <c r="J59" s="101"/>
      <c r="K59" s="102"/>
    </row>
    <row r="60" spans="1:11" ht="19.5" customHeight="1" hidden="1">
      <c r="A60" s="1059"/>
      <c r="B60" s="109"/>
      <c r="C60" s="104"/>
      <c r="D60" s="105"/>
      <c r="E60" s="106"/>
      <c r="F60" s="103"/>
      <c r="G60" s="101"/>
      <c r="H60" s="102"/>
      <c r="I60" s="103"/>
      <c r="J60" s="101"/>
      <c r="K60" s="102"/>
    </row>
    <row r="61" spans="1:11" ht="19.5" customHeight="1" hidden="1">
      <c r="A61" s="1060"/>
      <c r="B61" s="84" t="s">
        <v>199</v>
      </c>
      <c r="C61" s="112">
        <f>SUM(C55:C60)</f>
        <v>0</v>
      </c>
      <c r="D61" s="113"/>
      <c r="E61" s="122">
        <f>SUM(E55:E60)</f>
        <v>0</v>
      </c>
      <c r="F61" s="112">
        <f>SUM(F55:F60)</f>
        <v>0</v>
      </c>
      <c r="G61" s="113"/>
      <c r="H61" s="122">
        <f>SUM(H55:H60)</f>
        <v>0</v>
      </c>
      <c r="I61" s="112">
        <f>SUM(I55:I60)</f>
        <v>0</v>
      </c>
      <c r="J61" s="113"/>
      <c r="K61" s="122">
        <f>SUM(K55:K60)</f>
        <v>0</v>
      </c>
    </row>
    <row r="62" spans="1:11" ht="19.5" customHeight="1" hidden="1">
      <c r="A62" s="30"/>
      <c r="B62" s="31"/>
      <c r="C62" s="32"/>
      <c r="D62" s="32"/>
      <c r="E62" s="32"/>
      <c r="F62" s="32"/>
      <c r="G62" s="32"/>
      <c r="H62" s="32"/>
      <c r="I62" s="32"/>
      <c r="J62" s="32"/>
      <c r="K62" s="33"/>
    </row>
    <row r="63" spans="1:11" ht="19.5" customHeight="1" hidden="1">
      <c r="A63" s="1058" t="s">
        <v>243</v>
      </c>
      <c r="B63" s="107"/>
      <c r="C63" s="100"/>
      <c r="D63" s="98"/>
      <c r="E63" s="99"/>
      <c r="F63" s="100"/>
      <c r="G63" s="98"/>
      <c r="H63" s="99"/>
      <c r="I63" s="100"/>
      <c r="J63" s="98"/>
      <c r="K63" s="99"/>
    </row>
    <row r="64" spans="1:11" ht="19.5" customHeight="1" hidden="1">
      <c r="A64" s="1059"/>
      <c r="B64" s="111"/>
      <c r="C64" s="103"/>
      <c r="D64" s="101"/>
      <c r="E64" s="102"/>
      <c r="F64" s="103"/>
      <c r="G64" s="101"/>
      <c r="H64" s="102"/>
      <c r="I64" s="103"/>
      <c r="J64" s="101"/>
      <c r="K64" s="102"/>
    </row>
    <row r="65" spans="1:11" ht="19.5" customHeight="1" hidden="1">
      <c r="A65" s="1059"/>
      <c r="B65" s="111"/>
      <c r="C65" s="103"/>
      <c r="D65" s="101"/>
      <c r="E65" s="102"/>
      <c r="F65" s="103"/>
      <c r="G65" s="101"/>
      <c r="H65" s="102"/>
      <c r="I65" s="103"/>
      <c r="J65" s="101"/>
      <c r="K65" s="102"/>
    </row>
    <row r="66" spans="1:11" ht="19.5" customHeight="1" hidden="1">
      <c r="A66" s="1059"/>
      <c r="B66" s="108"/>
      <c r="C66" s="103"/>
      <c r="D66" s="101"/>
      <c r="E66" s="102"/>
      <c r="F66" s="103"/>
      <c r="G66" s="101"/>
      <c r="H66" s="102"/>
      <c r="I66" s="103"/>
      <c r="J66" s="101"/>
      <c r="K66" s="102"/>
    </row>
    <row r="67" spans="1:11" ht="19.5" customHeight="1" hidden="1">
      <c r="A67" s="1059"/>
      <c r="B67" s="108"/>
      <c r="C67" s="103"/>
      <c r="D67" s="101"/>
      <c r="E67" s="102"/>
      <c r="F67" s="103"/>
      <c r="G67" s="101"/>
      <c r="H67" s="102"/>
      <c r="I67" s="103"/>
      <c r="J67" s="101"/>
      <c r="K67" s="102"/>
    </row>
    <row r="68" spans="1:11" ht="19.5" customHeight="1" hidden="1">
      <c r="A68" s="1059"/>
      <c r="B68" s="109"/>
      <c r="C68" s="104"/>
      <c r="D68" s="105"/>
      <c r="E68" s="106"/>
      <c r="F68" s="103"/>
      <c r="G68" s="101"/>
      <c r="H68" s="102"/>
      <c r="I68" s="103"/>
      <c r="J68" s="101"/>
      <c r="K68" s="102"/>
    </row>
    <row r="69" spans="1:11" ht="19.5" customHeight="1" hidden="1">
      <c r="A69" s="1060"/>
      <c r="B69" s="84" t="s">
        <v>199</v>
      </c>
      <c r="C69" s="112">
        <f>SUM(C63:C68)</f>
        <v>0</v>
      </c>
      <c r="D69" s="113"/>
      <c r="E69" s="122">
        <f>SUM(E63:E68)</f>
        <v>0</v>
      </c>
      <c r="F69" s="112">
        <f>SUM(F63:F68)</f>
        <v>0</v>
      </c>
      <c r="G69" s="113"/>
      <c r="H69" s="122">
        <f>SUM(H63:H68)</f>
        <v>0</v>
      </c>
      <c r="I69" s="112">
        <f>SUM(I63:I68)</f>
        <v>0</v>
      </c>
      <c r="J69" s="113"/>
      <c r="K69" s="122">
        <f>SUM(K63:K68)</f>
        <v>0</v>
      </c>
    </row>
    <row r="70" spans="1:11" ht="19.5" customHeight="1" thickBot="1">
      <c r="A70" s="1113" t="s">
        <v>84</v>
      </c>
      <c r="B70" s="1114"/>
      <c r="C70" s="116">
        <f>C32+C39+C46+C53+C61+C69</f>
        <v>0</v>
      </c>
      <c r="D70" s="117"/>
      <c r="E70" s="118">
        <f>E32+E39+E46+E53+E61+E69</f>
        <v>0</v>
      </c>
      <c r="F70" s="116">
        <f>F32+F39+F46+F53+F61+F69</f>
        <v>0</v>
      </c>
      <c r="G70" s="117"/>
      <c r="H70" s="118">
        <f>H32+H39+H46+H53+H61+H69</f>
        <v>0</v>
      </c>
      <c r="I70" s="116">
        <f>I32+I39+I46+I53+I61+I69</f>
        <v>0</v>
      </c>
      <c r="J70" s="117"/>
      <c r="K70" s="119">
        <f>K32+K39+K46+K53+K61+K69</f>
        <v>0</v>
      </c>
    </row>
    <row r="71" spans="1:11" ht="19.5" customHeight="1" thickBot="1">
      <c r="A71" s="30"/>
      <c r="B71" s="31"/>
      <c r="C71" s="32"/>
      <c r="D71" s="32"/>
      <c r="E71" s="32"/>
      <c r="F71" s="32"/>
      <c r="G71" s="32"/>
      <c r="H71" s="32"/>
      <c r="I71" s="32"/>
      <c r="J71" s="32"/>
      <c r="K71" s="33"/>
    </row>
    <row r="72" spans="1:11" ht="19.5" customHeight="1" thickBot="1">
      <c r="A72" s="1127" t="s">
        <v>191</v>
      </c>
      <c r="B72" s="1128"/>
      <c r="C72" s="1129"/>
      <c r="D72" s="1129"/>
      <c r="E72" s="1129"/>
      <c r="F72" s="1129"/>
      <c r="G72" s="1129"/>
      <c r="H72" s="1129"/>
      <c r="I72" s="1129"/>
      <c r="J72" s="1129"/>
      <c r="K72" s="1130"/>
    </row>
    <row r="73" spans="1:11" ht="19.5" customHeight="1">
      <c r="A73" s="1058" t="s">
        <v>244</v>
      </c>
      <c r="B73" s="324"/>
      <c r="C73" s="388"/>
      <c r="D73" s="521"/>
      <c r="E73" s="387"/>
      <c r="F73" s="388"/>
      <c r="G73" s="521"/>
      <c r="H73" s="387"/>
      <c r="I73" s="388"/>
      <c r="J73" s="521"/>
      <c r="K73" s="387"/>
    </row>
    <row r="74" spans="1:11" ht="19.5" customHeight="1">
      <c r="A74" s="1059"/>
      <c r="B74" s="325"/>
      <c r="C74" s="530"/>
      <c r="D74" s="531"/>
      <c r="E74" s="532"/>
      <c r="F74" s="530"/>
      <c r="G74" s="531"/>
      <c r="H74" s="532"/>
      <c r="I74" s="530"/>
      <c r="J74" s="531"/>
      <c r="K74" s="532"/>
    </row>
    <row r="75" spans="1:11" ht="19.5" customHeight="1">
      <c r="A75" s="1059"/>
      <c r="B75" s="325"/>
      <c r="C75" s="522"/>
      <c r="D75" s="389"/>
      <c r="E75" s="523"/>
      <c r="F75" s="522"/>
      <c r="G75" s="389"/>
      <c r="H75" s="523"/>
      <c r="I75" s="522"/>
      <c r="J75" s="389"/>
      <c r="K75" s="523"/>
    </row>
    <row r="76" spans="1:11" ht="19.5" customHeight="1">
      <c r="A76" s="1059"/>
      <c r="B76" s="325"/>
      <c r="C76" s="522"/>
      <c r="D76" s="389"/>
      <c r="E76" s="523"/>
      <c r="F76" s="522"/>
      <c r="G76" s="389"/>
      <c r="H76" s="523"/>
      <c r="I76" s="522"/>
      <c r="J76" s="389"/>
      <c r="K76" s="523"/>
    </row>
    <row r="77" spans="1:11" ht="19.5" customHeight="1">
      <c r="A77" s="1059"/>
      <c r="B77" s="325"/>
      <c r="C77" s="522"/>
      <c r="D77" s="389"/>
      <c r="E77" s="523"/>
      <c r="F77" s="522"/>
      <c r="G77" s="389"/>
      <c r="H77" s="523"/>
      <c r="I77" s="522"/>
      <c r="J77" s="389"/>
      <c r="K77" s="523"/>
    </row>
    <row r="78" spans="1:11" ht="19.5" customHeight="1">
      <c r="A78" s="1059"/>
      <c r="B78" s="326"/>
      <c r="C78" s="522"/>
      <c r="D78" s="389"/>
      <c r="E78" s="523"/>
      <c r="F78" s="522"/>
      <c r="G78" s="389"/>
      <c r="H78" s="523"/>
      <c r="I78" s="522"/>
      <c r="J78" s="389"/>
      <c r="K78" s="523"/>
    </row>
    <row r="79" spans="1:11" ht="19.5" customHeight="1" thickBot="1">
      <c r="A79" s="1059"/>
      <c r="B79" s="326"/>
      <c r="C79" s="522"/>
      <c r="D79" s="389"/>
      <c r="E79" s="523"/>
      <c r="F79" s="522"/>
      <c r="G79" s="389"/>
      <c r="H79" s="523"/>
      <c r="I79" s="522"/>
      <c r="J79" s="389"/>
      <c r="K79" s="523"/>
    </row>
    <row r="80" spans="1:11" ht="19.5" customHeight="1" thickBot="1">
      <c r="A80" s="1060"/>
      <c r="B80" s="84" t="s">
        <v>199</v>
      </c>
      <c r="C80" s="524">
        <f>SUM(C73:C79)</f>
        <v>0</v>
      </c>
      <c r="D80" s="525"/>
      <c r="E80" s="526">
        <f>SUM(E73:E79)</f>
        <v>0</v>
      </c>
      <c r="F80" s="524">
        <f>SUM(F73:F79)</f>
        <v>0</v>
      </c>
      <c r="G80" s="525"/>
      <c r="H80" s="526">
        <f>SUM(H73:H79)</f>
        <v>0</v>
      </c>
      <c r="I80" s="524">
        <f>SUM(I73:I79)</f>
        <v>0</v>
      </c>
      <c r="J80" s="525"/>
      <c r="K80" s="526">
        <f>SUM(K73:K79)</f>
        <v>0</v>
      </c>
    </row>
    <row r="81" spans="1:11" ht="19.5" customHeight="1" thickBot="1">
      <c r="A81" s="30"/>
      <c r="B81" s="31"/>
      <c r="C81" s="32"/>
      <c r="D81" s="32"/>
      <c r="E81" s="32"/>
      <c r="F81" s="32"/>
      <c r="G81" s="32"/>
      <c r="H81" s="32"/>
      <c r="I81" s="32"/>
      <c r="J81" s="32"/>
      <c r="K81" s="33"/>
    </row>
    <row r="82" spans="1:11" ht="19.5" customHeight="1">
      <c r="A82" s="1058" t="s">
        <v>245</v>
      </c>
      <c r="B82" s="57"/>
      <c r="C82" s="388"/>
      <c r="D82" s="521"/>
      <c r="E82" s="387"/>
      <c r="F82" s="388"/>
      <c r="G82" s="521"/>
      <c r="H82" s="387"/>
      <c r="I82" s="388"/>
      <c r="J82" s="521"/>
      <c r="K82" s="387"/>
    </row>
    <row r="83" spans="1:11" ht="19.5" customHeight="1">
      <c r="A83" s="1059"/>
      <c r="B83" s="111"/>
      <c r="C83" s="530"/>
      <c r="D83" s="531"/>
      <c r="E83" s="532"/>
      <c r="F83" s="530"/>
      <c r="G83" s="531"/>
      <c r="H83" s="532"/>
      <c r="I83" s="530"/>
      <c r="J83" s="531"/>
      <c r="K83" s="532"/>
    </row>
    <row r="84" spans="1:11" ht="19.5" customHeight="1">
      <c r="A84" s="1059"/>
      <c r="B84" s="111"/>
      <c r="C84" s="530"/>
      <c r="D84" s="531"/>
      <c r="E84" s="532"/>
      <c r="F84" s="530"/>
      <c r="G84" s="531"/>
      <c r="H84" s="532"/>
      <c r="I84" s="530"/>
      <c r="J84" s="531"/>
      <c r="K84" s="532"/>
    </row>
    <row r="85" spans="1:11" ht="19.5" customHeight="1">
      <c r="A85" s="1059"/>
      <c r="B85" s="109"/>
      <c r="C85" s="522"/>
      <c r="D85" s="389"/>
      <c r="E85" s="523"/>
      <c r="F85" s="522"/>
      <c r="G85" s="389"/>
      <c r="H85" s="523"/>
      <c r="I85" s="522"/>
      <c r="J85" s="389"/>
      <c r="K85" s="523"/>
    </row>
    <row r="86" spans="1:11" ht="19.5" customHeight="1">
      <c r="A86" s="1059"/>
      <c r="B86" s="109"/>
      <c r="C86" s="527"/>
      <c r="D86" s="528"/>
      <c r="E86" s="529"/>
      <c r="F86" s="522"/>
      <c r="G86" s="528"/>
      <c r="H86" s="523"/>
      <c r="I86" s="522"/>
      <c r="J86" s="528"/>
      <c r="K86" s="523"/>
    </row>
    <row r="87" spans="1:11" ht="19.5" customHeight="1" thickBot="1">
      <c r="A87" s="1059"/>
      <c r="B87" s="109"/>
      <c r="C87" s="527"/>
      <c r="D87" s="528"/>
      <c r="E87" s="529"/>
      <c r="F87" s="522"/>
      <c r="G87" s="528"/>
      <c r="H87" s="523"/>
      <c r="I87" s="522"/>
      <c r="J87" s="528"/>
      <c r="K87" s="523"/>
    </row>
    <row r="88" spans="1:11" ht="19.5" customHeight="1" thickBot="1">
      <c r="A88" s="1060"/>
      <c r="B88" s="84" t="s">
        <v>199</v>
      </c>
      <c r="C88" s="524">
        <f>SUM(C82:C87)</f>
        <v>0</v>
      </c>
      <c r="D88" s="525"/>
      <c r="E88" s="526">
        <f>SUM(E82:E87)</f>
        <v>0</v>
      </c>
      <c r="F88" s="524">
        <f>SUM(F82:F87)</f>
        <v>0</v>
      </c>
      <c r="G88" s="525"/>
      <c r="H88" s="526">
        <f>SUM(H82:H87)</f>
        <v>0</v>
      </c>
      <c r="I88" s="524">
        <f>SUM(I82:I87)</f>
        <v>0</v>
      </c>
      <c r="J88" s="525"/>
      <c r="K88" s="526">
        <f>SUM(K82:K87)</f>
        <v>0</v>
      </c>
    </row>
    <row r="89" spans="1:11" ht="19.5" customHeight="1">
      <c r="A89" s="30"/>
      <c r="B89" s="31"/>
      <c r="C89" s="32"/>
      <c r="D89" s="32"/>
      <c r="E89" s="32"/>
      <c r="F89" s="32"/>
      <c r="G89" s="32"/>
      <c r="H89" s="32"/>
      <c r="I89" s="32"/>
      <c r="J89" s="32"/>
      <c r="K89" s="33"/>
    </row>
    <row r="90" spans="1:11" ht="19.5" customHeight="1" hidden="1">
      <c r="A90" s="1058" t="s">
        <v>246</v>
      </c>
      <c r="B90" s="57"/>
      <c r="C90" s="100"/>
      <c r="D90" s="98"/>
      <c r="E90" s="99"/>
      <c r="F90" s="100"/>
      <c r="G90" s="98"/>
      <c r="H90" s="99"/>
      <c r="I90" s="100"/>
      <c r="J90" s="98"/>
      <c r="K90" s="99"/>
    </row>
    <row r="91" spans="1:11" ht="19.5" customHeight="1" hidden="1">
      <c r="A91" s="1059"/>
      <c r="B91" s="58"/>
      <c r="C91" s="103"/>
      <c r="D91" s="101"/>
      <c r="E91" s="102"/>
      <c r="F91" s="103"/>
      <c r="G91" s="101"/>
      <c r="H91" s="102"/>
      <c r="I91" s="103"/>
      <c r="J91" s="101"/>
      <c r="K91" s="102"/>
    </row>
    <row r="92" spans="1:11" ht="19.5" customHeight="1" hidden="1">
      <c r="A92" s="1059"/>
      <c r="B92" s="58"/>
      <c r="C92" s="103"/>
      <c r="D92" s="101"/>
      <c r="E92" s="102"/>
      <c r="F92" s="103"/>
      <c r="G92" s="101"/>
      <c r="H92" s="102"/>
      <c r="I92" s="103"/>
      <c r="J92" s="101"/>
      <c r="K92" s="102"/>
    </row>
    <row r="93" spans="1:11" ht="19.5" customHeight="1" hidden="1">
      <c r="A93" s="1059"/>
      <c r="B93" s="58"/>
      <c r="C93" s="103"/>
      <c r="D93" s="101"/>
      <c r="E93" s="102"/>
      <c r="F93" s="103"/>
      <c r="G93" s="101"/>
      <c r="H93" s="102"/>
      <c r="I93" s="103"/>
      <c r="J93" s="101"/>
      <c r="K93" s="93"/>
    </row>
    <row r="94" spans="1:11" ht="19.5" customHeight="1" hidden="1">
      <c r="A94" s="1059"/>
      <c r="B94" s="58"/>
      <c r="C94" s="103"/>
      <c r="D94" s="101"/>
      <c r="E94" s="102"/>
      <c r="F94" s="103"/>
      <c r="G94" s="101"/>
      <c r="H94" s="102"/>
      <c r="I94" s="103"/>
      <c r="J94" s="101"/>
      <c r="K94" s="93"/>
    </row>
    <row r="95" spans="1:11" ht="19.5" customHeight="1" hidden="1">
      <c r="A95" s="1059"/>
      <c r="B95" s="58"/>
      <c r="C95" s="103"/>
      <c r="D95" s="101"/>
      <c r="E95" s="102"/>
      <c r="F95" s="103"/>
      <c r="G95" s="101"/>
      <c r="H95" s="102"/>
      <c r="I95" s="103"/>
      <c r="J95" s="101"/>
      <c r="K95" s="102"/>
    </row>
    <row r="96" spans="1:11" ht="19.5" customHeight="1" hidden="1">
      <c r="A96" s="1060"/>
      <c r="B96" s="84" t="s">
        <v>199</v>
      </c>
      <c r="C96" s="112">
        <f>SUM(C90:C95)</f>
        <v>0</v>
      </c>
      <c r="D96" s="113"/>
      <c r="E96" s="122">
        <f>SUM(E90:E95)</f>
        <v>0</v>
      </c>
      <c r="F96" s="112">
        <f>SUM(F90:F95)</f>
        <v>0</v>
      </c>
      <c r="G96" s="113"/>
      <c r="H96" s="122">
        <f>SUM(H90:H95)</f>
        <v>0</v>
      </c>
      <c r="I96" s="112">
        <f>SUM(I90:I95)</f>
        <v>0</v>
      </c>
      <c r="J96" s="113"/>
      <c r="K96" s="122">
        <f>SUM(K90:K95)</f>
        <v>0</v>
      </c>
    </row>
    <row r="97" spans="1:11" ht="19.5" customHeight="1" thickBot="1">
      <c r="A97" s="30"/>
      <c r="B97" s="31"/>
      <c r="C97" s="32"/>
      <c r="D97" s="32"/>
      <c r="E97" s="32"/>
      <c r="F97" s="32"/>
      <c r="G97" s="32"/>
      <c r="H97" s="32"/>
      <c r="I97" s="32"/>
      <c r="J97" s="32"/>
      <c r="K97" s="33"/>
    </row>
    <row r="98" spans="1:11" ht="19.5" customHeight="1">
      <c r="A98" s="1058" t="s">
        <v>247</v>
      </c>
      <c r="B98" s="57"/>
      <c r="C98" s="100"/>
      <c r="D98" s="98"/>
      <c r="E98" s="99"/>
      <c r="F98" s="100"/>
      <c r="G98" s="98"/>
      <c r="H98" s="99"/>
      <c r="I98" s="100"/>
      <c r="J98" s="98"/>
      <c r="K98" s="99"/>
    </row>
    <row r="99" spans="1:11" ht="19.5" customHeight="1">
      <c r="A99" s="1059"/>
      <c r="B99" s="58"/>
      <c r="C99" s="103"/>
      <c r="D99" s="101"/>
      <c r="E99" s="102"/>
      <c r="F99" s="103"/>
      <c r="G99" s="101"/>
      <c r="H99" s="102"/>
      <c r="I99" s="103"/>
      <c r="J99" s="101"/>
      <c r="K99" s="102"/>
    </row>
    <row r="100" spans="1:11" ht="19.5" customHeight="1">
      <c r="A100" s="1059"/>
      <c r="B100" s="58"/>
      <c r="C100" s="327"/>
      <c r="D100" s="155"/>
      <c r="E100" s="102"/>
      <c r="F100" s="327"/>
      <c r="G100" s="155"/>
      <c r="H100" s="102"/>
      <c r="I100" s="327"/>
      <c r="J100" s="155"/>
      <c r="K100" s="156"/>
    </row>
    <row r="101" spans="1:11" ht="19.5" customHeight="1">
      <c r="A101" s="1059"/>
      <c r="B101" s="58"/>
      <c r="C101" s="103"/>
      <c r="D101" s="101"/>
      <c r="E101" s="102"/>
      <c r="F101" s="103"/>
      <c r="G101" s="101"/>
      <c r="H101" s="102"/>
      <c r="I101" s="103"/>
      <c r="J101" s="101"/>
      <c r="K101" s="93"/>
    </row>
    <row r="102" spans="1:11" ht="19.5" customHeight="1">
      <c r="A102" s="1059"/>
      <c r="B102" s="58"/>
      <c r="C102" s="103"/>
      <c r="D102" s="101"/>
      <c r="E102" s="102"/>
      <c r="F102" s="103"/>
      <c r="G102" s="101"/>
      <c r="H102" s="102"/>
      <c r="I102" s="103"/>
      <c r="J102" s="101"/>
      <c r="K102" s="93"/>
    </row>
    <row r="103" spans="1:11" ht="19.5" customHeight="1">
      <c r="A103" s="1059"/>
      <c r="B103" s="58"/>
      <c r="C103" s="103"/>
      <c r="D103" s="101"/>
      <c r="E103" s="102"/>
      <c r="F103" s="103"/>
      <c r="G103" s="101"/>
      <c r="H103" s="102"/>
      <c r="I103" s="103"/>
      <c r="J103" s="101"/>
      <c r="K103" s="93"/>
    </row>
    <row r="104" spans="1:11" ht="19.5" customHeight="1">
      <c r="A104" s="1059"/>
      <c r="B104" s="58"/>
      <c r="C104" s="103"/>
      <c r="D104" s="101"/>
      <c r="E104" s="102"/>
      <c r="F104" s="103"/>
      <c r="G104" s="101"/>
      <c r="H104" s="102"/>
      <c r="I104" s="103"/>
      <c r="J104" s="101"/>
      <c r="K104" s="102"/>
    </row>
    <row r="105" spans="1:11" ht="19.5" customHeight="1">
      <c r="A105" s="1059"/>
      <c r="B105" s="58"/>
      <c r="C105" s="103"/>
      <c r="D105" s="101"/>
      <c r="E105" s="102"/>
      <c r="F105" s="103"/>
      <c r="G105" s="101"/>
      <c r="H105" s="102"/>
      <c r="I105" s="103"/>
      <c r="J105" s="101"/>
      <c r="K105" s="102"/>
    </row>
    <row r="106" spans="1:11" ht="19.5" customHeight="1">
      <c r="A106" s="1059"/>
      <c r="B106" s="58"/>
      <c r="C106" s="103"/>
      <c r="D106" s="101"/>
      <c r="E106" s="102"/>
      <c r="F106" s="103"/>
      <c r="G106" s="101"/>
      <c r="H106" s="102"/>
      <c r="I106" s="103"/>
      <c r="J106" s="101"/>
      <c r="K106" s="93"/>
    </row>
    <row r="107" spans="1:11" ht="19.5" customHeight="1">
      <c r="A107" s="1059"/>
      <c r="B107" s="58"/>
      <c r="C107" s="103"/>
      <c r="D107" s="101"/>
      <c r="E107" s="102"/>
      <c r="F107" s="103"/>
      <c r="G107" s="101"/>
      <c r="H107" s="102"/>
      <c r="I107" s="103"/>
      <c r="J107" s="101"/>
      <c r="K107" s="93"/>
    </row>
    <row r="108" spans="1:11" ht="19.5" customHeight="1" thickBot="1">
      <c r="A108" s="1059"/>
      <c r="B108" s="58"/>
      <c r="C108" s="103"/>
      <c r="D108" s="101"/>
      <c r="E108" s="102"/>
      <c r="F108" s="103"/>
      <c r="G108" s="101"/>
      <c r="H108" s="102"/>
      <c r="I108" s="103"/>
      <c r="J108" s="101"/>
      <c r="K108" s="102"/>
    </row>
    <row r="109" spans="1:11" ht="19.5" customHeight="1" thickBot="1">
      <c r="A109" s="1060"/>
      <c r="B109" s="84" t="s">
        <v>199</v>
      </c>
      <c r="C109" s="112">
        <f>SUM(C98:C108)</f>
        <v>0</v>
      </c>
      <c r="D109" s="113"/>
      <c r="E109" s="122">
        <f>SUM(E98:E108)</f>
        <v>0</v>
      </c>
      <c r="F109" s="112">
        <f>SUM(F98:F108)</f>
        <v>0</v>
      </c>
      <c r="G109" s="113"/>
      <c r="H109" s="122">
        <f>SUM(H98:H108)</f>
        <v>0</v>
      </c>
      <c r="I109" s="112">
        <f>SUM(I98:I108)</f>
        <v>0</v>
      </c>
      <c r="J109" s="113"/>
      <c r="K109" s="122">
        <f>SUM(K98:K108)</f>
        <v>0</v>
      </c>
    </row>
    <row r="110" spans="1:11" ht="19.5" customHeight="1" thickBot="1">
      <c r="A110" s="30"/>
      <c r="B110" s="31"/>
      <c r="C110" s="32"/>
      <c r="D110" s="32"/>
      <c r="E110" s="32"/>
      <c r="F110" s="32"/>
      <c r="G110" s="32"/>
      <c r="H110" s="32"/>
      <c r="I110" s="32"/>
      <c r="J110" s="32"/>
      <c r="K110" s="33"/>
    </row>
    <row r="111" spans="1:11" ht="19.5" customHeight="1">
      <c r="A111" s="1058" t="s">
        <v>248</v>
      </c>
      <c r="B111" s="107"/>
      <c r="C111" s="100"/>
      <c r="D111" s="98"/>
      <c r="E111" s="99"/>
      <c r="F111" s="100"/>
      <c r="G111" s="98"/>
      <c r="H111" s="99"/>
      <c r="I111" s="100"/>
      <c r="J111" s="98"/>
      <c r="K111" s="99"/>
    </row>
    <row r="112" spans="1:11" ht="19.5" customHeight="1">
      <c r="A112" s="1059"/>
      <c r="B112" s="111"/>
      <c r="C112" s="103"/>
      <c r="D112" s="101"/>
      <c r="E112" s="102"/>
      <c r="F112" s="103"/>
      <c r="G112" s="101"/>
      <c r="H112" s="102"/>
      <c r="I112" s="103"/>
      <c r="J112" s="101"/>
      <c r="K112" s="102"/>
    </row>
    <row r="113" spans="1:11" ht="19.5" customHeight="1">
      <c r="A113" s="1059"/>
      <c r="B113" s="232"/>
      <c r="C113" s="103"/>
      <c r="D113" s="101"/>
      <c r="E113" s="102"/>
      <c r="F113" s="103"/>
      <c r="G113" s="101"/>
      <c r="H113" s="102"/>
      <c r="I113" s="103"/>
      <c r="J113" s="101"/>
      <c r="K113" s="102"/>
    </row>
    <row r="114" spans="1:11" ht="19.5" customHeight="1">
      <c r="A114" s="1059"/>
      <c r="B114" s="232"/>
      <c r="C114" s="103"/>
      <c r="D114" s="101"/>
      <c r="E114" s="102"/>
      <c r="F114" s="103"/>
      <c r="G114" s="101"/>
      <c r="H114" s="102"/>
      <c r="I114" s="103"/>
      <c r="J114" s="101"/>
      <c r="K114" s="102"/>
    </row>
    <row r="115" spans="1:11" ht="19.5" customHeight="1" thickBot="1">
      <c r="A115" s="1059"/>
      <c r="B115" s="231"/>
      <c r="C115" s="103"/>
      <c r="D115" s="101"/>
      <c r="E115" s="102"/>
      <c r="F115" s="103"/>
      <c r="G115" s="101"/>
      <c r="H115" s="102"/>
      <c r="I115" s="103"/>
      <c r="J115" s="101"/>
      <c r="K115" s="102"/>
    </row>
    <row r="116" spans="1:11" ht="19.5" customHeight="1" thickBot="1">
      <c r="A116" s="1060"/>
      <c r="B116" s="84" t="s">
        <v>199</v>
      </c>
      <c r="C116" s="112">
        <f>SUM(C111:C115)</f>
        <v>0</v>
      </c>
      <c r="D116" s="113"/>
      <c r="E116" s="122">
        <f>SUM(E111:E115)</f>
        <v>0</v>
      </c>
      <c r="F116" s="112">
        <f>SUM(F111:F115)</f>
        <v>0</v>
      </c>
      <c r="G116" s="113"/>
      <c r="H116" s="122">
        <f>SUM(H111:H115)</f>
        <v>0</v>
      </c>
      <c r="I116" s="112">
        <f>SUM(I111:I115)</f>
        <v>0</v>
      </c>
      <c r="J116" s="113"/>
      <c r="K116" s="122">
        <f>SUM(K111:K115)</f>
        <v>0</v>
      </c>
    </row>
    <row r="117" spans="1:11" ht="19.5" customHeight="1" thickBot="1">
      <c r="A117" s="30"/>
      <c r="B117" s="31"/>
      <c r="C117" s="32"/>
      <c r="D117" s="32"/>
      <c r="E117" s="32"/>
      <c r="F117" s="32"/>
      <c r="G117" s="32"/>
      <c r="H117" s="32"/>
      <c r="I117" s="32"/>
      <c r="J117" s="32"/>
      <c r="K117" s="33"/>
    </row>
    <row r="118" spans="1:11" ht="19.5" customHeight="1">
      <c r="A118" s="1058" t="s">
        <v>249</v>
      </c>
      <c r="B118" s="57"/>
      <c r="C118" s="100"/>
      <c r="D118" s="98"/>
      <c r="E118" s="99"/>
      <c r="F118" s="100"/>
      <c r="G118" s="98"/>
      <c r="H118" s="99"/>
      <c r="I118" s="100"/>
      <c r="J118" s="98"/>
      <c r="K118" s="99"/>
    </row>
    <row r="119" spans="1:11" ht="19.5" customHeight="1">
      <c r="A119" s="1059"/>
      <c r="B119" s="215"/>
      <c r="C119" s="154"/>
      <c r="D119" s="155"/>
      <c r="E119" s="159"/>
      <c r="F119" s="128"/>
      <c r="G119" s="155"/>
      <c r="H119" s="130"/>
      <c r="I119" s="128"/>
      <c r="J119" s="155"/>
      <c r="K119" s="130"/>
    </row>
    <row r="120" spans="1:11" ht="19.5" customHeight="1">
      <c r="A120" s="1059"/>
      <c r="B120" s="146"/>
      <c r="C120" s="104"/>
      <c r="D120" s="105"/>
      <c r="E120" s="106"/>
      <c r="F120" s="103"/>
      <c r="G120" s="105"/>
      <c r="H120" s="102"/>
      <c r="I120" s="103"/>
      <c r="J120" s="105"/>
      <c r="K120" s="102"/>
    </row>
    <row r="121" spans="1:11" ht="19.5" customHeight="1">
      <c r="A121" s="1059"/>
      <c r="B121" s="58"/>
      <c r="C121" s="103"/>
      <c r="D121" s="101"/>
      <c r="E121" s="102"/>
      <c r="F121" s="103"/>
      <c r="G121" s="101"/>
      <c r="H121" s="102"/>
      <c r="I121" s="103"/>
      <c r="J121" s="101"/>
      <c r="K121" s="102"/>
    </row>
    <row r="122" spans="1:11" ht="19.5" customHeight="1" thickBot="1">
      <c r="A122" s="1059"/>
      <c r="B122" s="109"/>
      <c r="C122" s="104"/>
      <c r="D122" s="105"/>
      <c r="E122" s="106"/>
      <c r="F122" s="103"/>
      <c r="G122" s="105"/>
      <c r="H122" s="102"/>
      <c r="I122" s="103"/>
      <c r="J122" s="105"/>
      <c r="K122" s="102"/>
    </row>
    <row r="123" spans="1:11" ht="19.5" customHeight="1" thickBot="1">
      <c r="A123" s="1060"/>
      <c r="B123" s="84" t="s">
        <v>199</v>
      </c>
      <c r="C123" s="112">
        <f>SUM(C118:C122)</f>
        <v>0</v>
      </c>
      <c r="D123" s="113"/>
      <c r="E123" s="122">
        <f>SUM(E118:E122)</f>
        <v>0</v>
      </c>
      <c r="F123" s="112">
        <f>SUM(F118:F122)</f>
        <v>0</v>
      </c>
      <c r="G123" s="113"/>
      <c r="H123" s="122">
        <f>SUM(H118:H122)</f>
        <v>0</v>
      </c>
      <c r="I123" s="112">
        <f>SUM(I118:I122)</f>
        <v>0</v>
      </c>
      <c r="J123" s="113"/>
      <c r="K123" s="122">
        <f>SUM(K118:K122)</f>
        <v>0</v>
      </c>
    </row>
    <row r="124" spans="1:11" ht="19.5" customHeight="1" thickBot="1">
      <c r="A124" s="1113" t="s">
        <v>85</v>
      </c>
      <c r="B124" s="1114"/>
      <c r="C124" s="116">
        <f>C80+C88+C96+C109+C116+C123</f>
        <v>0</v>
      </c>
      <c r="D124" s="117"/>
      <c r="E124" s="119">
        <f>E80+E88+E96+E109+E116+E123</f>
        <v>0</v>
      </c>
      <c r="F124" s="116">
        <f>F80+F88+F96+F109+F116+F123</f>
        <v>0</v>
      </c>
      <c r="G124" s="117"/>
      <c r="H124" s="119">
        <f>H80+H88+H96+H109+H116+H123</f>
        <v>0</v>
      </c>
      <c r="I124" s="116">
        <f>I80+I88+I96+I109+I116+I123</f>
        <v>0</v>
      </c>
      <c r="J124" s="117"/>
      <c r="K124" s="119">
        <f>K80+K88+K96+K109+K116+K123</f>
        <v>0</v>
      </c>
    </row>
    <row r="125" spans="1:11" ht="19.5" customHeight="1" thickBot="1">
      <c r="A125" s="30"/>
      <c r="B125" s="31"/>
      <c r="C125" s="32"/>
      <c r="D125" s="32"/>
      <c r="E125" s="32"/>
      <c r="F125" s="32"/>
      <c r="G125" s="32"/>
      <c r="H125" s="32"/>
      <c r="I125" s="32"/>
      <c r="J125" s="32"/>
      <c r="K125" s="33"/>
    </row>
    <row r="126" spans="1:11" ht="19.5" customHeight="1" thickBot="1">
      <c r="A126" s="1127" t="s">
        <v>192</v>
      </c>
      <c r="B126" s="1128"/>
      <c r="C126" s="1129"/>
      <c r="D126" s="1129"/>
      <c r="E126" s="1129"/>
      <c r="F126" s="1129"/>
      <c r="G126" s="1129"/>
      <c r="H126" s="1129"/>
      <c r="I126" s="1129"/>
      <c r="J126" s="1129"/>
      <c r="K126" s="1130"/>
    </row>
    <row r="127" spans="1:11" ht="19.5" customHeight="1" hidden="1">
      <c r="A127" s="1058" t="s">
        <v>250</v>
      </c>
      <c r="B127" s="107"/>
      <c r="C127" s="100"/>
      <c r="D127" s="98"/>
      <c r="E127" s="99"/>
      <c r="F127" s="100"/>
      <c r="G127" s="98"/>
      <c r="H127" s="99"/>
      <c r="I127" s="100"/>
      <c r="J127" s="98"/>
      <c r="K127" s="99"/>
    </row>
    <row r="128" spans="1:11" ht="19.5" customHeight="1" hidden="1">
      <c r="A128" s="1059"/>
      <c r="B128" s="111"/>
      <c r="C128" s="128"/>
      <c r="D128" s="129"/>
      <c r="E128" s="130"/>
      <c r="F128" s="128"/>
      <c r="G128" s="129"/>
      <c r="H128" s="130"/>
      <c r="I128" s="128"/>
      <c r="J128" s="129"/>
      <c r="K128" s="130"/>
    </row>
    <row r="129" spans="1:11" ht="19.5" customHeight="1" hidden="1">
      <c r="A129" s="1059"/>
      <c r="B129" s="111"/>
      <c r="C129" s="103"/>
      <c r="D129" s="101"/>
      <c r="E129" s="102"/>
      <c r="F129" s="103"/>
      <c r="G129" s="101"/>
      <c r="H129" s="102"/>
      <c r="I129" s="103"/>
      <c r="J129" s="101"/>
      <c r="K129" s="102"/>
    </row>
    <row r="130" spans="1:11" ht="19.5" customHeight="1" hidden="1">
      <c r="A130" s="1059"/>
      <c r="B130" s="109"/>
      <c r="C130" s="104"/>
      <c r="D130" s="105"/>
      <c r="E130" s="106"/>
      <c r="F130" s="103"/>
      <c r="G130" s="101"/>
      <c r="H130" s="102"/>
      <c r="I130" s="103"/>
      <c r="J130" s="101"/>
      <c r="K130" s="102"/>
    </row>
    <row r="131" spans="1:11" ht="19.5" customHeight="1" hidden="1">
      <c r="A131" s="1060"/>
      <c r="B131" s="84" t="s">
        <v>199</v>
      </c>
      <c r="C131" s="112">
        <f>SUM(C127:C130)</f>
        <v>0</v>
      </c>
      <c r="D131" s="113"/>
      <c r="E131" s="122">
        <f>SUM(E127:E130)</f>
        <v>0</v>
      </c>
      <c r="F131" s="112">
        <f>SUM(F127:F130)</f>
        <v>0</v>
      </c>
      <c r="G131" s="113"/>
      <c r="H131" s="122">
        <f>SUM(H127:H130)</f>
        <v>0</v>
      </c>
      <c r="I131" s="112">
        <f>SUM(I127:I130)</f>
        <v>0</v>
      </c>
      <c r="J131" s="113"/>
      <c r="K131" s="122">
        <f>SUM(K127:K130)</f>
        <v>0</v>
      </c>
    </row>
    <row r="132" spans="1:11" ht="7.5" customHeight="1" thickBot="1">
      <c r="A132" s="30"/>
      <c r="B132" s="31"/>
      <c r="C132" s="32"/>
      <c r="D132" s="32"/>
      <c r="E132" s="32"/>
      <c r="F132" s="32"/>
      <c r="G132" s="32"/>
      <c r="H132" s="32"/>
      <c r="I132" s="32"/>
      <c r="J132" s="32"/>
      <c r="K132" s="33"/>
    </row>
    <row r="133" spans="1:11" ht="19.5" customHeight="1">
      <c r="A133" s="1058" t="s">
        <v>251</v>
      </c>
      <c r="B133" s="107"/>
      <c r="C133" s="100"/>
      <c r="D133" s="98"/>
      <c r="E133" s="99"/>
      <c r="F133" s="100"/>
      <c r="G133" s="98"/>
      <c r="H133" s="99"/>
      <c r="I133" s="100"/>
      <c r="J133" s="98"/>
      <c r="K133" s="99"/>
    </row>
    <row r="134" spans="1:11" ht="19.5" customHeight="1" thickBot="1">
      <c r="A134" s="1059"/>
      <c r="B134" s="111"/>
      <c r="C134" s="128"/>
      <c r="D134" s="129"/>
      <c r="E134" s="130"/>
      <c r="F134" s="128"/>
      <c r="G134" s="129"/>
      <c r="H134" s="130"/>
      <c r="I134" s="128"/>
      <c r="J134" s="129"/>
      <c r="K134" s="130"/>
    </row>
    <row r="135" spans="1:11" ht="19.5" customHeight="1" hidden="1">
      <c r="A135" s="1059"/>
      <c r="B135" s="111"/>
      <c r="C135" s="103"/>
      <c r="D135" s="101"/>
      <c r="E135" s="102"/>
      <c r="F135" s="103"/>
      <c r="G135" s="101"/>
      <c r="H135" s="102"/>
      <c r="I135" s="103"/>
      <c r="J135" s="101"/>
      <c r="K135" s="102"/>
    </row>
    <row r="136" spans="1:11" ht="19.5" customHeight="1" hidden="1">
      <c r="A136" s="1059"/>
      <c r="B136" s="109"/>
      <c r="C136" s="104"/>
      <c r="D136" s="105"/>
      <c r="E136" s="106"/>
      <c r="F136" s="103"/>
      <c r="G136" s="101"/>
      <c r="H136" s="102"/>
      <c r="I136" s="103"/>
      <c r="J136" s="101"/>
      <c r="K136" s="102"/>
    </row>
    <row r="137" spans="1:11" ht="19.5" customHeight="1" thickBot="1">
      <c r="A137" s="1060"/>
      <c r="B137" s="84" t="s">
        <v>199</v>
      </c>
      <c r="C137" s="112">
        <f>SUM(C133:C136)</f>
        <v>0</v>
      </c>
      <c r="D137" s="113"/>
      <c r="E137" s="122">
        <f>SUM(E133:E136)</f>
        <v>0</v>
      </c>
      <c r="F137" s="112">
        <f>SUM(F133:F136)</f>
        <v>0</v>
      </c>
      <c r="G137" s="113"/>
      <c r="H137" s="122">
        <f>SUM(H133:H136)</f>
        <v>0</v>
      </c>
      <c r="I137" s="112">
        <f>SUM(I133:I136)</f>
        <v>0</v>
      </c>
      <c r="J137" s="113"/>
      <c r="K137" s="122">
        <f>SUM(K133:K136)</f>
        <v>0</v>
      </c>
    </row>
    <row r="138" spans="1:11" ht="19.5" customHeight="1">
      <c r="A138" s="30"/>
      <c r="B138" s="31"/>
      <c r="C138" s="32"/>
      <c r="D138" s="32"/>
      <c r="E138" s="32"/>
      <c r="F138" s="32"/>
      <c r="G138" s="32"/>
      <c r="H138" s="32"/>
      <c r="I138" s="32"/>
      <c r="J138" s="32"/>
      <c r="K138" s="33"/>
    </row>
    <row r="139" spans="1:11" ht="19.5" customHeight="1" hidden="1">
      <c r="A139" s="1058" t="s">
        <v>252</v>
      </c>
      <c r="B139" s="107"/>
      <c r="C139" s="100"/>
      <c r="D139" s="98"/>
      <c r="E139" s="99"/>
      <c r="F139" s="100"/>
      <c r="G139" s="98"/>
      <c r="H139" s="99"/>
      <c r="I139" s="100"/>
      <c r="J139" s="98"/>
      <c r="K139" s="99"/>
    </row>
    <row r="140" spans="1:11" ht="19.5" customHeight="1" hidden="1">
      <c r="A140" s="1059"/>
      <c r="B140" s="111"/>
      <c r="C140" s="128"/>
      <c r="D140" s="129"/>
      <c r="E140" s="130"/>
      <c r="F140" s="128"/>
      <c r="G140" s="129"/>
      <c r="H140" s="130"/>
      <c r="I140" s="128"/>
      <c r="J140" s="129"/>
      <c r="K140" s="130"/>
    </row>
    <row r="141" spans="1:11" ht="19.5" customHeight="1" hidden="1">
      <c r="A141" s="1059"/>
      <c r="B141" s="111"/>
      <c r="C141" s="103"/>
      <c r="D141" s="101"/>
      <c r="E141" s="102"/>
      <c r="F141" s="103"/>
      <c r="G141" s="101"/>
      <c r="H141" s="102"/>
      <c r="I141" s="103"/>
      <c r="J141" s="101"/>
      <c r="K141" s="102"/>
    </row>
    <row r="142" spans="1:11" ht="19.5" customHeight="1" hidden="1">
      <c r="A142" s="1059"/>
      <c r="B142" s="108"/>
      <c r="C142" s="103"/>
      <c r="D142" s="101"/>
      <c r="E142" s="102"/>
      <c r="F142" s="103"/>
      <c r="G142" s="101"/>
      <c r="H142" s="102"/>
      <c r="I142" s="103"/>
      <c r="J142" s="101"/>
      <c r="K142" s="102"/>
    </row>
    <row r="143" spans="1:11" ht="19.5" customHeight="1" hidden="1">
      <c r="A143" s="1059"/>
      <c r="B143" s="109"/>
      <c r="C143" s="104"/>
      <c r="D143" s="105"/>
      <c r="E143" s="106"/>
      <c r="F143" s="103"/>
      <c r="G143" s="101"/>
      <c r="H143" s="102"/>
      <c r="I143" s="103"/>
      <c r="J143" s="101"/>
      <c r="K143" s="102"/>
    </row>
    <row r="144" spans="1:11" ht="19.5" customHeight="1" hidden="1">
      <c r="A144" s="1060"/>
      <c r="B144" s="84" t="s">
        <v>199</v>
      </c>
      <c r="C144" s="112">
        <f>SUM(C139:C143)</f>
        <v>0</v>
      </c>
      <c r="D144" s="113"/>
      <c r="E144" s="122">
        <f>SUM(E139:E143)</f>
        <v>0</v>
      </c>
      <c r="F144" s="112">
        <f>SUM(F139:F143)</f>
        <v>0</v>
      </c>
      <c r="G144" s="113"/>
      <c r="H144" s="122">
        <f>SUM(H139:H143)</f>
        <v>0</v>
      </c>
      <c r="I144" s="112">
        <f>SUM(I139:I143)</f>
        <v>0</v>
      </c>
      <c r="J144" s="113"/>
      <c r="K144" s="122">
        <f>SUM(K139:K143)</f>
        <v>0</v>
      </c>
    </row>
    <row r="145" spans="1:11" ht="8.25" customHeight="1" thickBot="1">
      <c r="A145" s="30"/>
      <c r="B145" s="31"/>
      <c r="C145" s="32"/>
      <c r="D145" s="32"/>
      <c r="E145" s="32"/>
      <c r="F145" s="32"/>
      <c r="G145" s="32"/>
      <c r="H145" s="32"/>
      <c r="I145" s="32"/>
      <c r="J145" s="32"/>
      <c r="K145" s="33"/>
    </row>
    <row r="146" spans="1:11" ht="19.5" customHeight="1" hidden="1">
      <c r="A146" s="1058" t="s">
        <v>253</v>
      </c>
      <c r="B146" s="107"/>
      <c r="C146" s="100"/>
      <c r="D146" s="98"/>
      <c r="E146" s="99"/>
      <c r="F146" s="100"/>
      <c r="G146" s="98"/>
      <c r="H146" s="99"/>
      <c r="I146" s="100"/>
      <c r="J146" s="98"/>
      <c r="K146" s="99"/>
    </row>
    <row r="147" spans="1:11" ht="19.5" customHeight="1" hidden="1">
      <c r="A147" s="1059"/>
      <c r="B147" s="111"/>
      <c r="C147" s="128"/>
      <c r="D147" s="129"/>
      <c r="E147" s="130"/>
      <c r="F147" s="128"/>
      <c r="G147" s="129"/>
      <c r="H147" s="130"/>
      <c r="I147" s="128"/>
      <c r="J147" s="129"/>
      <c r="K147" s="130"/>
    </row>
    <row r="148" spans="1:11" ht="19.5" customHeight="1" hidden="1">
      <c r="A148" s="1059"/>
      <c r="B148" s="111"/>
      <c r="C148" s="128"/>
      <c r="D148" s="129"/>
      <c r="E148" s="130"/>
      <c r="F148" s="128"/>
      <c r="G148" s="129"/>
      <c r="H148" s="130"/>
      <c r="I148" s="128"/>
      <c r="J148" s="129"/>
      <c r="K148" s="130"/>
    </row>
    <row r="149" spans="1:11" ht="19.5" customHeight="1" hidden="1">
      <c r="A149" s="1059"/>
      <c r="B149" s="108"/>
      <c r="C149" s="103"/>
      <c r="D149" s="101"/>
      <c r="E149" s="102"/>
      <c r="F149" s="103"/>
      <c r="G149" s="101"/>
      <c r="H149" s="102"/>
      <c r="I149" s="103"/>
      <c r="J149" s="101"/>
      <c r="K149" s="102"/>
    </row>
    <row r="150" spans="1:11" ht="19.5" customHeight="1" hidden="1">
      <c r="A150" s="1059"/>
      <c r="B150" s="109"/>
      <c r="C150" s="104"/>
      <c r="D150" s="105"/>
      <c r="E150" s="106"/>
      <c r="F150" s="103"/>
      <c r="G150" s="101"/>
      <c r="H150" s="102"/>
      <c r="I150" s="103"/>
      <c r="J150" s="101"/>
      <c r="K150" s="102"/>
    </row>
    <row r="151" spans="1:11" ht="19.5" customHeight="1" hidden="1">
      <c r="A151" s="1060"/>
      <c r="B151" s="84" t="s">
        <v>199</v>
      </c>
      <c r="C151" s="112">
        <f>SUM(C146:C150)</f>
        <v>0</v>
      </c>
      <c r="D151" s="113"/>
      <c r="E151" s="122">
        <f>SUM(E146:E150)</f>
        <v>0</v>
      </c>
      <c r="F151" s="112">
        <f>SUM(F146:F150)</f>
        <v>0</v>
      </c>
      <c r="G151" s="113"/>
      <c r="H151" s="122">
        <f>SUM(H146:H150)</f>
        <v>0</v>
      </c>
      <c r="I151" s="112">
        <f>SUM(I146:I150)</f>
        <v>0</v>
      </c>
      <c r="J151" s="113"/>
      <c r="K151" s="122">
        <f>SUM(K146:K150)</f>
        <v>0</v>
      </c>
    </row>
    <row r="152" spans="1:11" ht="10.5" customHeight="1" hidden="1">
      <c r="A152" s="30"/>
      <c r="B152" s="31"/>
      <c r="C152" s="32"/>
      <c r="D152" s="32"/>
      <c r="E152" s="32"/>
      <c r="F152" s="32"/>
      <c r="G152" s="32"/>
      <c r="H152" s="32"/>
      <c r="I152" s="32"/>
      <c r="J152" s="32"/>
      <c r="K152" s="33"/>
    </row>
    <row r="153" spans="1:11" ht="19.5" customHeight="1">
      <c r="A153" s="1058" t="s">
        <v>254</v>
      </c>
      <c r="B153" s="107"/>
      <c r="C153" s="100"/>
      <c r="D153" s="98"/>
      <c r="E153" s="99"/>
      <c r="F153" s="100"/>
      <c r="G153" s="98"/>
      <c r="H153" s="99"/>
      <c r="I153" s="100"/>
      <c r="J153" s="98"/>
      <c r="K153" s="99"/>
    </row>
    <row r="154" spans="1:11" ht="18" customHeight="1" thickBot="1">
      <c r="A154" s="1059"/>
      <c r="B154" s="111"/>
      <c r="C154" s="128"/>
      <c r="D154" s="129"/>
      <c r="E154" s="130"/>
      <c r="F154" s="128"/>
      <c r="G154" s="129"/>
      <c r="H154" s="130"/>
      <c r="I154" s="128"/>
      <c r="J154" s="129"/>
      <c r="K154" s="130"/>
    </row>
    <row r="155" spans="1:11" ht="19.5" customHeight="1" hidden="1">
      <c r="A155" s="1059"/>
      <c r="B155" s="111"/>
      <c r="C155" s="103"/>
      <c r="D155" s="101"/>
      <c r="E155" s="102"/>
      <c r="F155" s="103"/>
      <c r="G155" s="101"/>
      <c r="H155" s="102"/>
      <c r="I155" s="103"/>
      <c r="J155" s="101"/>
      <c r="K155" s="102"/>
    </row>
    <row r="156" spans="1:11" ht="19.5" customHeight="1" hidden="1">
      <c r="A156" s="1059"/>
      <c r="B156" s="108"/>
      <c r="C156" s="103"/>
      <c r="D156" s="101"/>
      <c r="E156" s="102"/>
      <c r="F156" s="103"/>
      <c r="G156" s="101"/>
      <c r="H156" s="102"/>
      <c r="I156" s="103"/>
      <c r="J156" s="101"/>
      <c r="K156" s="102"/>
    </row>
    <row r="157" spans="1:11" ht="19.5" customHeight="1" hidden="1">
      <c r="A157" s="1059"/>
      <c r="B157" s="109"/>
      <c r="C157" s="104"/>
      <c r="D157" s="105"/>
      <c r="E157" s="106"/>
      <c r="F157" s="103"/>
      <c r="G157" s="101"/>
      <c r="H157" s="102"/>
      <c r="I157" s="103"/>
      <c r="J157" s="101"/>
      <c r="K157" s="102"/>
    </row>
    <row r="158" spans="1:11" ht="19.5" customHeight="1" thickBot="1">
      <c r="A158" s="1060"/>
      <c r="B158" s="84" t="s">
        <v>199</v>
      </c>
      <c r="C158" s="112">
        <f>SUM(C153:C157)</f>
        <v>0</v>
      </c>
      <c r="D158" s="113"/>
      <c r="E158" s="122">
        <f>SUM(E153:E157)</f>
        <v>0</v>
      </c>
      <c r="F158" s="112">
        <f>SUM(F153:F157)</f>
        <v>0</v>
      </c>
      <c r="G158" s="113"/>
      <c r="H158" s="122">
        <f>SUM(H153:H157)</f>
        <v>0</v>
      </c>
      <c r="I158" s="112">
        <f>SUM(I153:I157)</f>
        <v>0</v>
      </c>
      <c r="J158" s="113"/>
      <c r="K158" s="122">
        <f>SUM(K153:K157)</f>
        <v>0</v>
      </c>
    </row>
    <row r="159" spans="1:11" ht="19.5" customHeight="1" thickBot="1">
      <c r="A159" s="30"/>
      <c r="B159" s="31"/>
      <c r="C159" s="32"/>
      <c r="D159" s="32"/>
      <c r="E159" s="32"/>
      <c r="F159" s="32"/>
      <c r="G159" s="32"/>
      <c r="H159" s="32"/>
      <c r="I159" s="32"/>
      <c r="J159" s="32"/>
      <c r="K159" s="33"/>
    </row>
    <row r="160" spans="1:11" ht="18.75" customHeight="1" hidden="1">
      <c r="A160" s="1058" t="s">
        <v>255</v>
      </c>
      <c r="B160" s="107"/>
      <c r="C160" s="100"/>
      <c r="D160" s="98"/>
      <c r="E160" s="99"/>
      <c r="F160" s="100"/>
      <c r="G160" s="98"/>
      <c r="H160" s="99"/>
      <c r="I160" s="100"/>
      <c r="J160" s="98"/>
      <c r="K160" s="99"/>
    </row>
    <row r="161" spans="1:11" ht="19.5" customHeight="1" hidden="1">
      <c r="A161" s="1059"/>
      <c r="B161" s="111"/>
      <c r="C161" s="103"/>
      <c r="D161" s="101"/>
      <c r="E161" s="102"/>
      <c r="F161" s="103"/>
      <c r="G161" s="101"/>
      <c r="H161" s="102"/>
      <c r="I161" s="103"/>
      <c r="J161" s="101"/>
      <c r="K161" s="102"/>
    </row>
    <row r="162" spans="1:11" ht="19.5" customHeight="1" hidden="1">
      <c r="A162" s="1059"/>
      <c r="B162" s="108"/>
      <c r="C162" s="103"/>
      <c r="D162" s="101"/>
      <c r="E162" s="102"/>
      <c r="F162" s="103"/>
      <c r="G162" s="101"/>
      <c r="H162" s="102"/>
      <c r="I162" s="103"/>
      <c r="J162" s="101"/>
      <c r="K162" s="102"/>
    </row>
    <row r="163" spans="1:11" ht="19.5" customHeight="1" hidden="1">
      <c r="A163" s="1059"/>
      <c r="B163" s="108"/>
      <c r="C163" s="103"/>
      <c r="D163" s="101"/>
      <c r="E163" s="102"/>
      <c r="F163" s="103"/>
      <c r="G163" s="101"/>
      <c r="H163" s="102"/>
      <c r="I163" s="103"/>
      <c r="J163" s="101"/>
      <c r="K163" s="102"/>
    </row>
    <row r="164" spans="1:11" ht="19.5" customHeight="1" hidden="1">
      <c r="A164" s="1059"/>
      <c r="B164" s="109"/>
      <c r="C164" s="104"/>
      <c r="D164" s="105"/>
      <c r="E164" s="106"/>
      <c r="F164" s="103"/>
      <c r="G164" s="101"/>
      <c r="H164" s="102"/>
      <c r="I164" s="103"/>
      <c r="J164" s="101"/>
      <c r="K164" s="102"/>
    </row>
    <row r="165" spans="1:11" ht="19.5" customHeight="1" hidden="1">
      <c r="A165" s="1060"/>
      <c r="B165" s="84" t="s">
        <v>199</v>
      </c>
      <c r="C165" s="112">
        <f>SUM(C160:C164)</f>
        <v>0</v>
      </c>
      <c r="D165" s="113"/>
      <c r="E165" s="122">
        <f>SUM(E160:E164)</f>
        <v>0</v>
      </c>
      <c r="F165" s="112">
        <f>SUM(F160:F164)</f>
        <v>0</v>
      </c>
      <c r="G165" s="113"/>
      <c r="H165" s="122">
        <f>SUM(H160:H164)</f>
        <v>0</v>
      </c>
      <c r="I165" s="112">
        <f>SUM(I160:I164)</f>
        <v>0</v>
      </c>
      <c r="J165" s="113"/>
      <c r="K165" s="122">
        <f>SUM(K160:K164)</f>
        <v>0</v>
      </c>
    </row>
    <row r="166" spans="1:11" ht="19.5" customHeight="1" thickBot="1">
      <c r="A166" s="1113" t="s">
        <v>105</v>
      </c>
      <c r="B166" s="1114" t="s">
        <v>26</v>
      </c>
      <c r="C166" s="116">
        <f>C131+C137+C144+C151+C158+C165</f>
        <v>0</v>
      </c>
      <c r="D166" s="117"/>
      <c r="E166" s="119">
        <f>E131+E137+E144+E151+E158+E165</f>
        <v>0</v>
      </c>
      <c r="F166" s="116">
        <f>F131+F137+F144+F151+F158+F165</f>
        <v>0</v>
      </c>
      <c r="G166" s="117"/>
      <c r="H166" s="119">
        <f>H131+H137+H144+H151+H158+H165</f>
        <v>0</v>
      </c>
      <c r="I166" s="116">
        <f>I131+I137+I144+I151+I158+I165</f>
        <v>0</v>
      </c>
      <c r="J166" s="117"/>
      <c r="K166" s="119">
        <f>K131+K137+K144+K151+K158+K165</f>
        <v>0</v>
      </c>
    </row>
    <row r="167" spans="1:11" ht="18.75" customHeight="1" thickBot="1">
      <c r="A167" s="30"/>
      <c r="B167" s="31"/>
      <c r="C167" s="32"/>
      <c r="D167" s="32"/>
      <c r="E167" s="32"/>
      <c r="F167" s="32"/>
      <c r="G167" s="32"/>
      <c r="H167" s="32"/>
      <c r="I167" s="32"/>
      <c r="J167" s="32"/>
      <c r="K167" s="33"/>
    </row>
    <row r="168" spans="1:11" ht="19.5" customHeight="1" hidden="1">
      <c r="A168" s="1127" t="s">
        <v>256</v>
      </c>
      <c r="B168" s="1128"/>
      <c r="C168" s="1129"/>
      <c r="D168" s="1129"/>
      <c r="E168" s="1129"/>
      <c r="F168" s="1129"/>
      <c r="G168" s="1129"/>
      <c r="H168" s="1129"/>
      <c r="I168" s="1129"/>
      <c r="J168" s="1129"/>
      <c r="K168" s="1130"/>
    </row>
    <row r="169" spans="1:11" ht="19.5" customHeight="1" hidden="1">
      <c r="A169" s="1058" t="s">
        <v>257</v>
      </c>
      <c r="B169" s="107"/>
      <c r="C169" s="100"/>
      <c r="D169" s="98"/>
      <c r="E169" s="99"/>
      <c r="F169" s="100"/>
      <c r="G169" s="98"/>
      <c r="H169" s="99"/>
      <c r="I169" s="100"/>
      <c r="J169" s="98"/>
      <c r="K169" s="99"/>
    </row>
    <row r="170" spans="1:11" ht="19.5" customHeight="1" hidden="1">
      <c r="A170" s="1059"/>
      <c r="B170" s="111"/>
      <c r="C170" s="103"/>
      <c r="D170" s="101"/>
      <c r="E170" s="102"/>
      <c r="F170" s="103"/>
      <c r="G170" s="101"/>
      <c r="H170" s="102"/>
      <c r="I170" s="103"/>
      <c r="J170" s="101"/>
      <c r="K170" s="102"/>
    </row>
    <row r="171" spans="1:11" ht="19.5" customHeight="1" hidden="1">
      <c r="A171" s="1059"/>
      <c r="B171" s="108"/>
      <c r="C171" s="103"/>
      <c r="D171" s="101"/>
      <c r="E171" s="102"/>
      <c r="F171" s="103"/>
      <c r="G171" s="101"/>
      <c r="H171" s="102"/>
      <c r="I171" s="103"/>
      <c r="J171" s="101"/>
      <c r="K171" s="102"/>
    </row>
    <row r="172" spans="1:11" ht="19.5" customHeight="1" hidden="1">
      <c r="A172" s="1059"/>
      <c r="B172" s="108"/>
      <c r="C172" s="103"/>
      <c r="D172" s="101"/>
      <c r="E172" s="102"/>
      <c r="F172" s="103"/>
      <c r="G172" s="101"/>
      <c r="H172" s="102"/>
      <c r="I172" s="103"/>
      <c r="J172" s="101"/>
      <c r="K172" s="102"/>
    </row>
    <row r="173" spans="1:11" ht="19.5" customHeight="1" hidden="1">
      <c r="A173" s="1059"/>
      <c r="B173" s="109"/>
      <c r="C173" s="104"/>
      <c r="D173" s="105"/>
      <c r="E173" s="106"/>
      <c r="F173" s="103"/>
      <c r="G173" s="101"/>
      <c r="H173" s="102"/>
      <c r="I173" s="103"/>
      <c r="J173" s="101"/>
      <c r="K173" s="102"/>
    </row>
    <row r="174" spans="1:11" ht="19.5" customHeight="1" hidden="1">
      <c r="A174" s="1060"/>
      <c r="B174" s="84" t="s">
        <v>199</v>
      </c>
      <c r="C174" s="112">
        <f>SUM(C169:C173)</f>
        <v>0</v>
      </c>
      <c r="D174" s="113"/>
      <c r="E174" s="122">
        <f>SUM(E169:E173)</f>
        <v>0</v>
      </c>
      <c r="F174" s="112">
        <f>SUM(F169:F173)</f>
        <v>0</v>
      </c>
      <c r="G174" s="113"/>
      <c r="H174" s="122">
        <f>SUM(H169:H173)</f>
        <v>0</v>
      </c>
      <c r="I174" s="112">
        <f>SUM(I169:I173)</f>
        <v>0</v>
      </c>
      <c r="J174" s="113"/>
      <c r="K174" s="122">
        <f>SUM(K169:K173)</f>
        <v>0</v>
      </c>
    </row>
    <row r="175" spans="1:11" ht="19.5" customHeight="1" hidden="1">
      <c r="A175" s="30"/>
      <c r="B175" s="31"/>
      <c r="C175" s="32"/>
      <c r="D175" s="32"/>
      <c r="E175" s="32"/>
      <c r="F175" s="32"/>
      <c r="G175" s="32"/>
      <c r="H175" s="32"/>
      <c r="I175" s="32"/>
      <c r="J175" s="32"/>
      <c r="K175" s="33"/>
    </row>
    <row r="176" spans="1:11" ht="19.5" customHeight="1" hidden="1">
      <c r="A176" s="1058" t="s">
        <v>258</v>
      </c>
      <c r="B176" s="107"/>
      <c r="C176" s="100"/>
      <c r="D176" s="98"/>
      <c r="E176" s="99"/>
      <c r="F176" s="100"/>
      <c r="G176" s="98"/>
      <c r="H176" s="99"/>
      <c r="I176" s="100"/>
      <c r="J176" s="98"/>
      <c r="K176" s="99"/>
    </row>
    <row r="177" spans="1:11" ht="19.5" customHeight="1" hidden="1">
      <c r="A177" s="1059"/>
      <c r="B177" s="111"/>
      <c r="C177" s="103"/>
      <c r="D177" s="101"/>
      <c r="E177" s="102"/>
      <c r="F177" s="103"/>
      <c r="G177" s="101"/>
      <c r="H177" s="102"/>
      <c r="I177" s="103"/>
      <c r="J177" s="101"/>
      <c r="K177" s="102"/>
    </row>
    <row r="178" spans="1:11" ht="19.5" customHeight="1" hidden="1">
      <c r="A178" s="1059"/>
      <c r="B178" s="108"/>
      <c r="C178" s="103"/>
      <c r="D178" s="101"/>
      <c r="E178" s="102"/>
      <c r="F178" s="103"/>
      <c r="G178" s="101"/>
      <c r="H178" s="102"/>
      <c r="I178" s="103"/>
      <c r="J178" s="101"/>
      <c r="K178" s="102"/>
    </row>
    <row r="179" spans="1:11" ht="19.5" customHeight="1" hidden="1">
      <c r="A179" s="1059"/>
      <c r="B179" s="108"/>
      <c r="C179" s="103"/>
      <c r="D179" s="101"/>
      <c r="E179" s="102"/>
      <c r="F179" s="103"/>
      <c r="G179" s="101"/>
      <c r="H179" s="102"/>
      <c r="I179" s="103"/>
      <c r="J179" s="101"/>
      <c r="K179" s="102"/>
    </row>
    <row r="180" spans="1:11" ht="19.5" customHeight="1" hidden="1">
      <c r="A180" s="1059"/>
      <c r="B180" s="109"/>
      <c r="C180" s="104"/>
      <c r="D180" s="105"/>
      <c r="E180" s="106"/>
      <c r="F180" s="103"/>
      <c r="G180" s="101"/>
      <c r="H180" s="102"/>
      <c r="I180" s="103"/>
      <c r="J180" s="101"/>
      <c r="K180" s="102"/>
    </row>
    <row r="181" spans="1:11" ht="19.5" customHeight="1" hidden="1">
      <c r="A181" s="1060"/>
      <c r="B181" s="84" t="s">
        <v>199</v>
      </c>
      <c r="C181" s="112">
        <f>SUM(C176:C180)</f>
        <v>0</v>
      </c>
      <c r="D181" s="113"/>
      <c r="E181" s="122">
        <f>SUM(E176:E180)</f>
        <v>0</v>
      </c>
      <c r="F181" s="112">
        <f>SUM(F176:F180)</f>
        <v>0</v>
      </c>
      <c r="G181" s="113"/>
      <c r="H181" s="122">
        <f>SUM(H176:H180)</f>
        <v>0</v>
      </c>
      <c r="I181" s="112">
        <f>SUM(I176:I180)</f>
        <v>0</v>
      </c>
      <c r="J181" s="113"/>
      <c r="K181" s="122">
        <f>SUM(K176:K180)</f>
        <v>0</v>
      </c>
    </row>
    <row r="182" spans="1:11" ht="19.5" customHeight="1" hidden="1">
      <c r="A182" s="1113" t="s">
        <v>259</v>
      </c>
      <c r="B182" s="1114" t="s">
        <v>26</v>
      </c>
      <c r="C182" s="116">
        <f>C174+C181</f>
        <v>0</v>
      </c>
      <c r="D182" s="117"/>
      <c r="E182" s="119">
        <f>E174+E181</f>
        <v>0</v>
      </c>
      <c r="F182" s="116">
        <f>F174+F181</f>
        <v>0</v>
      </c>
      <c r="G182" s="117"/>
      <c r="H182" s="119">
        <f>H174+H181</f>
        <v>0</v>
      </c>
      <c r="I182" s="116">
        <f>I174+I181</f>
        <v>0</v>
      </c>
      <c r="J182" s="117"/>
      <c r="K182" s="119">
        <f>K174+K181</f>
        <v>0</v>
      </c>
    </row>
    <row r="183" spans="1:11" ht="19.5" customHeight="1" hidden="1">
      <c r="A183" s="30"/>
      <c r="B183" s="31"/>
      <c r="C183" s="32"/>
      <c r="D183" s="32"/>
      <c r="E183" s="32"/>
      <c r="F183" s="32"/>
      <c r="G183" s="32"/>
      <c r="H183" s="32"/>
      <c r="I183" s="32"/>
      <c r="J183" s="32"/>
      <c r="K183" s="33"/>
    </row>
    <row r="184" spans="1:11" ht="19.5" customHeight="1" thickBot="1">
      <c r="A184" s="1127" t="s">
        <v>114</v>
      </c>
      <c r="B184" s="1128"/>
      <c r="C184" s="1129"/>
      <c r="D184" s="1129"/>
      <c r="E184" s="1129"/>
      <c r="F184" s="1129"/>
      <c r="G184" s="1129"/>
      <c r="H184" s="1129"/>
      <c r="I184" s="1129"/>
      <c r="J184" s="1129"/>
      <c r="K184" s="1130"/>
    </row>
    <row r="185" spans="1:11" ht="19.5" customHeight="1" thickBot="1">
      <c r="A185" s="1058" t="s">
        <v>260</v>
      </c>
      <c r="B185" s="111"/>
      <c r="C185" s="100"/>
      <c r="D185" s="98"/>
      <c r="E185" s="99"/>
      <c r="F185" s="100"/>
      <c r="G185" s="98"/>
      <c r="H185" s="99"/>
      <c r="I185" s="100"/>
      <c r="J185" s="98"/>
      <c r="K185" s="99"/>
    </row>
    <row r="186" spans="1:11" ht="19.5" customHeight="1" hidden="1">
      <c r="A186" s="1059"/>
      <c r="B186" s="111"/>
      <c r="C186" s="103"/>
      <c r="D186" s="101"/>
      <c r="E186" s="102"/>
      <c r="F186" s="103"/>
      <c r="G186" s="101"/>
      <c r="H186" s="102"/>
      <c r="I186" s="103"/>
      <c r="J186" s="101"/>
      <c r="K186" s="102"/>
    </row>
    <row r="187" spans="1:11" ht="19.5" customHeight="1" hidden="1">
      <c r="A187" s="1059"/>
      <c r="B187" s="111"/>
      <c r="C187" s="103"/>
      <c r="D187" s="101"/>
      <c r="E187" s="102"/>
      <c r="F187" s="103"/>
      <c r="G187" s="101"/>
      <c r="H187" s="102"/>
      <c r="I187" s="103"/>
      <c r="J187" s="101"/>
      <c r="K187" s="102"/>
    </row>
    <row r="188" spans="1:11" ht="19.5" customHeight="1" hidden="1">
      <c r="A188" s="1059"/>
      <c r="B188" s="108"/>
      <c r="C188" s="103"/>
      <c r="D188" s="101"/>
      <c r="E188" s="102"/>
      <c r="F188" s="103"/>
      <c r="G188" s="101"/>
      <c r="H188" s="102"/>
      <c r="I188" s="103"/>
      <c r="J188" s="101"/>
      <c r="K188" s="102"/>
    </row>
    <row r="189" spans="1:11" ht="19.5" customHeight="1" hidden="1">
      <c r="A189" s="1059"/>
      <c r="B189" s="109"/>
      <c r="C189" s="104"/>
      <c r="D189" s="105"/>
      <c r="E189" s="106"/>
      <c r="F189" s="103"/>
      <c r="G189" s="101"/>
      <c r="H189" s="102"/>
      <c r="I189" s="103"/>
      <c r="J189" s="101"/>
      <c r="K189" s="102"/>
    </row>
    <row r="190" spans="1:11" ht="19.5" customHeight="1" thickBot="1">
      <c r="A190" s="1060"/>
      <c r="B190" s="84" t="s">
        <v>199</v>
      </c>
      <c r="C190" s="112">
        <f>SUM(C185:C189)</f>
        <v>0</v>
      </c>
      <c r="D190" s="113"/>
      <c r="E190" s="122">
        <f>SUM(E185:E189)</f>
        <v>0</v>
      </c>
      <c r="F190" s="112">
        <f>SUM(F185:F189)</f>
        <v>0</v>
      </c>
      <c r="G190" s="113"/>
      <c r="H190" s="122">
        <f>SUM(H185:H189)</f>
        <v>0</v>
      </c>
      <c r="I190" s="112">
        <f>SUM(I185:I189)</f>
        <v>0</v>
      </c>
      <c r="J190" s="113"/>
      <c r="K190" s="122">
        <f>SUM(K185:K189)</f>
        <v>0</v>
      </c>
    </row>
    <row r="191" spans="1:11" ht="19.5" customHeight="1" thickBot="1">
      <c r="A191" s="30"/>
      <c r="B191" s="31"/>
      <c r="C191" s="32"/>
      <c r="D191" s="32"/>
      <c r="E191" s="32"/>
      <c r="F191" s="32"/>
      <c r="G191" s="32"/>
      <c r="H191" s="32"/>
      <c r="I191" s="32"/>
      <c r="J191" s="32"/>
      <c r="K191" s="33"/>
    </row>
    <row r="192" spans="1:11" ht="19.5" customHeight="1" hidden="1">
      <c r="A192" s="1058" t="s">
        <v>261</v>
      </c>
      <c r="B192" s="107"/>
      <c r="C192" s="100"/>
      <c r="D192" s="98"/>
      <c r="E192" s="99"/>
      <c r="F192" s="100"/>
      <c r="G192" s="98"/>
      <c r="H192" s="99"/>
      <c r="I192" s="100"/>
      <c r="J192" s="98"/>
      <c r="K192" s="99"/>
    </row>
    <row r="193" spans="1:11" ht="19.5" customHeight="1" hidden="1">
      <c r="A193" s="1059"/>
      <c r="B193" s="111"/>
      <c r="C193" s="103"/>
      <c r="D193" s="101"/>
      <c r="E193" s="102"/>
      <c r="F193" s="103"/>
      <c r="G193" s="101"/>
      <c r="H193" s="102"/>
      <c r="I193" s="103"/>
      <c r="J193" s="101"/>
      <c r="K193" s="102"/>
    </row>
    <row r="194" spans="1:11" ht="19.5" customHeight="1" hidden="1">
      <c r="A194" s="1059"/>
      <c r="B194" s="111"/>
      <c r="C194" s="103"/>
      <c r="D194" s="101"/>
      <c r="E194" s="102"/>
      <c r="F194" s="103"/>
      <c r="G194" s="101"/>
      <c r="H194" s="102"/>
      <c r="I194" s="103"/>
      <c r="J194" s="101"/>
      <c r="K194" s="102"/>
    </row>
    <row r="195" spans="1:11" ht="19.5" customHeight="1" hidden="1">
      <c r="A195" s="1059"/>
      <c r="B195" s="108"/>
      <c r="C195" s="103"/>
      <c r="D195" s="101"/>
      <c r="E195" s="102"/>
      <c r="F195" s="103"/>
      <c r="G195" s="101"/>
      <c r="H195" s="102"/>
      <c r="I195" s="103"/>
      <c r="J195" s="101"/>
      <c r="K195" s="102"/>
    </row>
    <row r="196" spans="1:11" ht="19.5" customHeight="1" hidden="1">
      <c r="A196" s="1059"/>
      <c r="B196" s="109"/>
      <c r="C196" s="104"/>
      <c r="D196" s="105"/>
      <c r="E196" s="106"/>
      <c r="F196" s="103"/>
      <c r="G196" s="101"/>
      <c r="H196" s="102"/>
      <c r="I196" s="103"/>
      <c r="J196" s="101"/>
      <c r="K196" s="102"/>
    </row>
    <row r="197" spans="1:11" ht="19.5" customHeight="1" hidden="1">
      <c r="A197" s="1060"/>
      <c r="B197" s="84" t="s">
        <v>199</v>
      </c>
      <c r="C197" s="112">
        <f>SUM(C192:C196)</f>
        <v>0</v>
      </c>
      <c r="D197" s="113"/>
      <c r="E197" s="122">
        <f>SUM(E192:E196)</f>
        <v>0</v>
      </c>
      <c r="F197" s="112">
        <f>SUM(F192:F196)</f>
        <v>0</v>
      </c>
      <c r="G197" s="113"/>
      <c r="H197" s="122">
        <f>SUM(H192:H196)</f>
        <v>0</v>
      </c>
      <c r="I197" s="112">
        <f>SUM(I192:I196)</f>
        <v>0</v>
      </c>
      <c r="J197" s="113"/>
      <c r="K197" s="122">
        <f>SUM(K192:K196)</f>
        <v>0</v>
      </c>
    </row>
    <row r="198" spans="1:11" ht="19.5" customHeight="1" hidden="1">
      <c r="A198" s="30"/>
      <c r="B198" s="31"/>
      <c r="C198" s="32"/>
      <c r="D198" s="32"/>
      <c r="E198" s="32"/>
      <c r="F198" s="32"/>
      <c r="G198" s="32"/>
      <c r="H198" s="32"/>
      <c r="I198" s="32"/>
      <c r="J198" s="32"/>
      <c r="K198" s="33"/>
    </row>
    <row r="199" spans="1:11" ht="19.5" customHeight="1" hidden="1">
      <c r="A199" s="1058" t="s">
        <v>262</v>
      </c>
      <c r="B199" s="107"/>
      <c r="C199" s="100"/>
      <c r="D199" s="98"/>
      <c r="E199" s="92"/>
      <c r="F199" s="100"/>
      <c r="G199" s="98"/>
      <c r="H199" s="99"/>
      <c r="I199" s="100"/>
      <c r="J199" s="98"/>
      <c r="K199" s="99"/>
    </row>
    <row r="200" spans="1:11" ht="19.5" customHeight="1" hidden="1">
      <c r="A200" s="1059"/>
      <c r="B200" s="111"/>
      <c r="C200" s="103"/>
      <c r="D200" s="101"/>
      <c r="E200" s="102"/>
      <c r="F200" s="103"/>
      <c r="G200" s="101"/>
      <c r="H200" s="102"/>
      <c r="I200" s="103"/>
      <c r="J200" s="101"/>
      <c r="K200" s="102"/>
    </row>
    <row r="201" spans="1:11" ht="19.5" customHeight="1" hidden="1">
      <c r="A201" s="1059"/>
      <c r="B201" s="111"/>
      <c r="C201" s="103"/>
      <c r="D201" s="101"/>
      <c r="E201" s="102"/>
      <c r="F201" s="103"/>
      <c r="G201" s="101"/>
      <c r="H201" s="102"/>
      <c r="I201" s="103"/>
      <c r="J201" s="101"/>
      <c r="K201" s="102"/>
    </row>
    <row r="202" spans="1:11" ht="19.5" customHeight="1" hidden="1">
      <c r="A202" s="1059"/>
      <c r="B202" s="108"/>
      <c r="C202" s="103"/>
      <c r="D202" s="101"/>
      <c r="E202" s="102"/>
      <c r="F202" s="103"/>
      <c r="G202" s="101"/>
      <c r="H202" s="102"/>
      <c r="I202" s="103"/>
      <c r="J202" s="101"/>
      <c r="K202" s="102"/>
    </row>
    <row r="203" spans="1:11" ht="19.5" customHeight="1" hidden="1">
      <c r="A203" s="1059"/>
      <c r="B203" s="109"/>
      <c r="C203" s="134"/>
      <c r="D203" s="135"/>
      <c r="E203" s="136"/>
      <c r="F203" s="103"/>
      <c r="G203" s="101"/>
      <c r="H203" s="102"/>
      <c r="I203" s="103"/>
      <c r="J203" s="101"/>
      <c r="K203" s="102"/>
    </row>
    <row r="204" spans="1:11" ht="19.5" customHeight="1" hidden="1">
      <c r="A204" s="1060"/>
      <c r="B204" s="84" t="s">
        <v>199</v>
      </c>
      <c r="C204" s="112">
        <f>SUM(C199:C203)</f>
        <v>0</v>
      </c>
      <c r="D204" s="113"/>
      <c r="E204" s="122">
        <f>SUM(E199:E203)</f>
        <v>0</v>
      </c>
      <c r="F204" s="112">
        <f>SUM(F199:F203)</f>
        <v>0</v>
      </c>
      <c r="G204" s="113"/>
      <c r="H204" s="122">
        <f>SUM(H199:H203)</f>
        <v>0</v>
      </c>
      <c r="I204" s="112">
        <f>SUM(I199:I203)</f>
        <v>0</v>
      </c>
      <c r="J204" s="113"/>
      <c r="K204" s="122">
        <f>SUM(K199:K203)</f>
        <v>0</v>
      </c>
    </row>
    <row r="205" spans="1:11" ht="19.5" customHeight="1" hidden="1">
      <c r="A205" s="30"/>
      <c r="B205" s="31"/>
      <c r="C205" s="32"/>
      <c r="D205" s="32"/>
      <c r="E205" s="32"/>
      <c r="F205" s="32"/>
      <c r="G205" s="32"/>
      <c r="H205" s="32"/>
      <c r="I205" s="32"/>
      <c r="J205" s="32"/>
      <c r="K205" s="33"/>
    </row>
    <row r="206" spans="1:11" ht="19.5" customHeight="1" hidden="1">
      <c r="A206" s="1058" t="s">
        <v>263</v>
      </c>
      <c r="B206" s="107"/>
      <c r="C206" s="100"/>
      <c r="D206" s="98"/>
      <c r="E206" s="99"/>
      <c r="F206" s="100"/>
      <c r="G206" s="98"/>
      <c r="H206" s="99"/>
      <c r="I206" s="100"/>
      <c r="J206" s="98"/>
      <c r="K206" s="99"/>
    </row>
    <row r="207" spans="1:11" ht="19.5" customHeight="1" hidden="1">
      <c r="A207" s="1059"/>
      <c r="B207" s="111"/>
      <c r="C207" s="103"/>
      <c r="D207" s="101"/>
      <c r="E207" s="102"/>
      <c r="F207" s="103"/>
      <c r="G207" s="101"/>
      <c r="H207" s="102"/>
      <c r="I207" s="103"/>
      <c r="J207" s="101"/>
      <c r="K207" s="102"/>
    </row>
    <row r="208" spans="1:11" ht="19.5" customHeight="1" hidden="1">
      <c r="A208" s="1059"/>
      <c r="B208" s="108"/>
      <c r="C208" s="103"/>
      <c r="D208" s="101"/>
      <c r="E208" s="102"/>
      <c r="F208" s="103"/>
      <c r="G208" s="101"/>
      <c r="H208" s="102"/>
      <c r="I208" s="103"/>
      <c r="J208" s="101"/>
      <c r="K208" s="102"/>
    </row>
    <row r="209" spans="1:11" ht="19.5" customHeight="1" hidden="1">
      <c r="A209" s="1059"/>
      <c r="B209" s="108"/>
      <c r="C209" s="103"/>
      <c r="D209" s="101"/>
      <c r="E209" s="102"/>
      <c r="F209" s="103"/>
      <c r="G209" s="101"/>
      <c r="H209" s="102"/>
      <c r="I209" s="103"/>
      <c r="J209" s="101"/>
      <c r="K209" s="102"/>
    </row>
    <row r="210" spans="1:11" ht="19.5" customHeight="1" hidden="1">
      <c r="A210" s="1059"/>
      <c r="B210" s="109"/>
      <c r="C210" s="104"/>
      <c r="D210" s="105"/>
      <c r="E210" s="106"/>
      <c r="F210" s="103"/>
      <c r="G210" s="101"/>
      <c r="H210" s="102"/>
      <c r="I210" s="103"/>
      <c r="J210" s="101"/>
      <c r="K210" s="102"/>
    </row>
    <row r="211" spans="1:11" ht="19.5" customHeight="1" hidden="1">
      <c r="A211" s="1060"/>
      <c r="B211" s="84" t="s">
        <v>199</v>
      </c>
      <c r="C211" s="112">
        <f>SUM(C206:C210)</f>
        <v>0</v>
      </c>
      <c r="D211" s="113"/>
      <c r="E211" s="122">
        <f>SUM(E206:E210)</f>
        <v>0</v>
      </c>
      <c r="F211" s="112">
        <f>SUM(F206:F210)</f>
        <v>0</v>
      </c>
      <c r="G211" s="113"/>
      <c r="H211" s="122">
        <f>SUM(H206:H210)</f>
        <v>0</v>
      </c>
      <c r="I211" s="112">
        <f>SUM(I206:I210)</f>
        <v>0</v>
      </c>
      <c r="J211" s="113"/>
      <c r="K211" s="122">
        <f>SUM(K206:K210)</f>
        <v>0</v>
      </c>
    </row>
    <row r="212" spans="1:11" ht="19.5" customHeight="1" hidden="1">
      <c r="A212" s="30"/>
      <c r="B212" s="31"/>
      <c r="C212" s="32"/>
      <c r="D212" s="32"/>
      <c r="E212" s="32"/>
      <c r="F212" s="32"/>
      <c r="G212" s="32"/>
      <c r="H212" s="32"/>
      <c r="I212" s="32"/>
      <c r="J212" s="32"/>
      <c r="K212" s="33"/>
    </row>
    <row r="213" spans="1:11" ht="19.5" customHeight="1" hidden="1">
      <c r="A213" s="1058" t="s">
        <v>264</v>
      </c>
      <c r="B213" s="107"/>
      <c r="C213" s="100"/>
      <c r="D213" s="98"/>
      <c r="E213" s="99"/>
      <c r="F213" s="100"/>
      <c r="G213" s="98"/>
      <c r="H213" s="99"/>
      <c r="I213" s="100"/>
      <c r="J213" s="98"/>
      <c r="K213" s="99"/>
    </row>
    <row r="214" spans="1:11" ht="19.5" customHeight="1" hidden="1">
      <c r="A214" s="1059"/>
      <c r="B214" s="108"/>
      <c r="C214" s="103"/>
      <c r="D214" s="101"/>
      <c r="E214" s="102"/>
      <c r="F214" s="103"/>
      <c r="G214" s="101"/>
      <c r="H214" s="102"/>
      <c r="I214" s="103"/>
      <c r="J214" s="101"/>
      <c r="K214" s="102"/>
    </row>
    <row r="215" spans="1:11" ht="19.5" customHeight="1" hidden="1">
      <c r="A215" s="1059"/>
      <c r="B215" s="108"/>
      <c r="C215" s="103"/>
      <c r="D215" s="101"/>
      <c r="E215" s="102"/>
      <c r="F215" s="103"/>
      <c r="G215" s="101"/>
      <c r="H215" s="102"/>
      <c r="I215" s="103"/>
      <c r="J215" s="101"/>
      <c r="K215" s="102"/>
    </row>
    <row r="216" spans="1:11" ht="19.5" customHeight="1" hidden="1">
      <c r="A216" s="1059"/>
      <c r="B216" s="108"/>
      <c r="C216" s="103"/>
      <c r="D216" s="101"/>
      <c r="E216" s="102"/>
      <c r="F216" s="103"/>
      <c r="G216" s="101"/>
      <c r="H216" s="102"/>
      <c r="I216" s="103"/>
      <c r="J216" s="101"/>
      <c r="K216" s="102"/>
    </row>
    <row r="217" spans="1:11" ht="19.5" customHeight="1" hidden="1">
      <c r="A217" s="1059"/>
      <c r="B217" s="109"/>
      <c r="C217" s="104"/>
      <c r="D217" s="105"/>
      <c r="E217" s="106"/>
      <c r="F217" s="103"/>
      <c r="G217" s="101"/>
      <c r="H217" s="102"/>
      <c r="I217" s="103"/>
      <c r="J217" s="101"/>
      <c r="K217" s="102"/>
    </row>
    <row r="218" spans="1:11" ht="19.5" customHeight="1" hidden="1">
      <c r="A218" s="1060"/>
      <c r="B218" s="84" t="s">
        <v>199</v>
      </c>
      <c r="C218" s="112">
        <f>SUM(C213:C217)</f>
        <v>0</v>
      </c>
      <c r="D218" s="113"/>
      <c r="E218" s="122">
        <f>SUM(E213:E217)</f>
        <v>0</v>
      </c>
      <c r="F218" s="112">
        <f>SUM(F213:F217)</f>
        <v>0</v>
      </c>
      <c r="G218" s="113"/>
      <c r="H218" s="122">
        <f>SUM(H213:H217)</f>
        <v>0</v>
      </c>
      <c r="I218" s="112">
        <f>SUM(I213:I217)</f>
        <v>0</v>
      </c>
      <c r="J218" s="113"/>
      <c r="K218" s="122">
        <f>SUM(K213:K217)</f>
        <v>0</v>
      </c>
    </row>
    <row r="219" spans="1:11" ht="19.5" customHeight="1" thickBot="1">
      <c r="A219" s="1113" t="s">
        <v>115</v>
      </c>
      <c r="B219" s="1114"/>
      <c r="C219" s="116">
        <f>C190+C197+C204+C211+C218</f>
        <v>0</v>
      </c>
      <c r="D219" s="117"/>
      <c r="E219" s="119">
        <f>E190+E197+E204+E211+E218</f>
        <v>0</v>
      </c>
      <c r="F219" s="116">
        <f>F190+F197+F204+F211+F218</f>
        <v>0</v>
      </c>
      <c r="G219" s="117"/>
      <c r="H219" s="119">
        <f>H190+H197+H204+H211+H218</f>
        <v>0</v>
      </c>
      <c r="I219" s="116">
        <f>I190+I197+I204+I211+I218</f>
        <v>0</v>
      </c>
      <c r="J219" s="117"/>
      <c r="K219" s="119">
        <f>K190+K197+K204+K211+K218</f>
        <v>0</v>
      </c>
    </row>
    <row r="220" spans="1:11" ht="19.5" customHeight="1" thickBot="1">
      <c r="A220" s="239"/>
      <c r="B220" s="240"/>
      <c r="C220" s="241"/>
      <c r="D220" s="241"/>
      <c r="E220" s="241"/>
      <c r="F220" s="241"/>
      <c r="G220" s="241"/>
      <c r="H220" s="241"/>
      <c r="I220" s="241"/>
      <c r="J220" s="241"/>
      <c r="K220" s="242"/>
    </row>
    <row r="221" spans="1:11" ht="19.5" customHeight="1" thickBot="1">
      <c r="A221" s="1043" t="s">
        <v>106</v>
      </c>
      <c r="B221" s="1034"/>
      <c r="C221" s="114">
        <f>C70+C124+C166+C182+C219</f>
        <v>0</v>
      </c>
      <c r="D221" s="115"/>
      <c r="E221" s="120">
        <f>E70+E124+E166+E182+E219</f>
        <v>0</v>
      </c>
      <c r="F221" s="114">
        <f>F70+F124+F166+F182+F219</f>
        <v>0</v>
      </c>
      <c r="G221" s="115"/>
      <c r="H221" s="120">
        <f>H70+H124+H166+H182+H219</f>
        <v>0</v>
      </c>
      <c r="I221" s="114">
        <f>I70+I124+I166+I182+I219</f>
        <v>0</v>
      </c>
      <c r="J221" s="115"/>
      <c r="K221" s="121">
        <f>K70+K124+K166+K182+K219</f>
        <v>0</v>
      </c>
    </row>
    <row r="222" spans="1:11" ht="19.5" customHeight="1" thickBot="1">
      <c r="A222" s="243"/>
      <c r="B222" s="238"/>
      <c r="C222" s="157"/>
      <c r="D222" s="157"/>
      <c r="E222" s="157"/>
      <c r="F222" s="157"/>
      <c r="G222" s="157"/>
      <c r="H222" s="157"/>
      <c r="I222" s="157"/>
      <c r="J222" s="157"/>
      <c r="K222" s="244"/>
    </row>
    <row r="223" spans="1:11" ht="19.5" customHeight="1" thickBot="1">
      <c r="A223" s="1134" t="s">
        <v>107</v>
      </c>
      <c r="B223" s="1135"/>
      <c r="C223" s="1135"/>
      <c r="D223" s="1135"/>
      <c r="E223" s="1135"/>
      <c r="F223" s="1135"/>
      <c r="G223" s="1135"/>
      <c r="H223" s="1135"/>
      <c r="I223" s="1135"/>
      <c r="J223" s="1135"/>
      <c r="K223" s="1136"/>
    </row>
    <row r="224" spans="1:11" ht="29.25" customHeight="1">
      <c r="A224" s="1058" t="s">
        <v>265</v>
      </c>
      <c r="B224" s="107"/>
      <c r="C224" s="100"/>
      <c r="D224" s="98"/>
      <c r="E224" s="99"/>
      <c r="F224" s="100"/>
      <c r="G224" s="98"/>
      <c r="H224" s="99"/>
      <c r="I224" s="100"/>
      <c r="J224" s="98"/>
      <c r="K224" s="99"/>
    </row>
    <row r="225" spans="1:11" ht="27.75" customHeight="1">
      <c r="A225" s="1059"/>
      <c r="B225" s="111"/>
      <c r="C225" s="128"/>
      <c r="D225" s="129"/>
      <c r="E225" s="130"/>
      <c r="F225" s="128"/>
      <c r="G225" s="129"/>
      <c r="H225" s="130"/>
      <c r="I225" s="128"/>
      <c r="J225" s="129"/>
      <c r="K225" s="130"/>
    </row>
    <row r="226" spans="1:11" ht="19.5" customHeight="1" thickBot="1">
      <c r="A226" s="1059"/>
      <c r="B226" s="108"/>
      <c r="C226" s="103"/>
      <c r="D226" s="101"/>
      <c r="E226" s="102"/>
      <c r="F226" s="103"/>
      <c r="G226" s="101"/>
      <c r="H226" s="102"/>
      <c r="I226" s="103"/>
      <c r="J226" s="101"/>
      <c r="K226" s="102"/>
    </row>
    <row r="227" spans="1:11" ht="19.5" customHeight="1" hidden="1">
      <c r="A227" s="1059"/>
      <c r="B227" s="108"/>
      <c r="C227" s="103"/>
      <c r="D227" s="101"/>
      <c r="E227" s="102"/>
      <c r="F227" s="103"/>
      <c r="G227" s="101"/>
      <c r="H227" s="102"/>
      <c r="I227" s="103"/>
      <c r="J227" s="101"/>
      <c r="K227" s="102"/>
    </row>
    <row r="228" spans="1:11" ht="19.5" customHeight="1" hidden="1">
      <c r="A228" s="1059"/>
      <c r="B228" s="109"/>
      <c r="C228" s="104"/>
      <c r="D228" s="105"/>
      <c r="E228" s="106"/>
      <c r="F228" s="103"/>
      <c r="G228" s="101"/>
      <c r="H228" s="102"/>
      <c r="I228" s="103"/>
      <c r="J228" s="101"/>
      <c r="K228" s="102"/>
    </row>
    <row r="229" spans="1:11" ht="19.5" customHeight="1" thickBot="1">
      <c r="A229" s="1060"/>
      <c r="B229" s="84" t="s">
        <v>199</v>
      </c>
      <c r="C229" s="112">
        <f>SUM(C224:C228)</f>
        <v>0</v>
      </c>
      <c r="D229" s="113"/>
      <c r="E229" s="122">
        <f>SUM(E224:E228)</f>
        <v>0</v>
      </c>
      <c r="F229" s="112">
        <f>SUM(F224:F228)</f>
        <v>0</v>
      </c>
      <c r="G229" s="113"/>
      <c r="H229" s="122">
        <f>SUM(H224:H228)</f>
        <v>0</v>
      </c>
      <c r="I229" s="112">
        <f>SUM(I224:I228)</f>
        <v>0</v>
      </c>
      <c r="J229" s="113"/>
      <c r="K229" s="122">
        <f>SUM(K224:K228)</f>
        <v>0</v>
      </c>
    </row>
    <row r="230" spans="1:11" ht="19.5" customHeight="1" thickBot="1">
      <c r="A230" s="30"/>
      <c r="B230" s="31"/>
      <c r="C230" s="32"/>
      <c r="D230" s="32"/>
      <c r="E230" s="32"/>
      <c r="F230" s="32"/>
      <c r="G230" s="32"/>
      <c r="H230" s="32"/>
      <c r="I230" s="32"/>
      <c r="J230" s="32"/>
      <c r="K230" s="33"/>
    </row>
    <row r="231" spans="1:11" ht="39" customHeight="1" thickBot="1">
      <c r="A231" s="1058" t="s">
        <v>266</v>
      </c>
      <c r="B231" s="107"/>
      <c r="C231" s="100"/>
      <c r="D231" s="98"/>
      <c r="E231" s="99"/>
      <c r="F231" s="100"/>
      <c r="G231" s="98"/>
      <c r="H231" s="99"/>
      <c r="I231" s="100"/>
      <c r="J231" s="98"/>
      <c r="K231" s="99"/>
    </row>
    <row r="232" spans="1:11" ht="19.5" customHeight="1" hidden="1">
      <c r="A232" s="1059"/>
      <c r="B232" s="111"/>
      <c r="C232" s="103"/>
      <c r="D232" s="101"/>
      <c r="E232" s="102"/>
      <c r="F232" s="103"/>
      <c r="G232" s="101"/>
      <c r="H232" s="102"/>
      <c r="I232" s="103"/>
      <c r="J232" s="101"/>
      <c r="K232" s="102"/>
    </row>
    <row r="233" spans="1:11" ht="19.5" customHeight="1" hidden="1">
      <c r="A233" s="1059"/>
      <c r="B233" s="108"/>
      <c r="C233" s="103"/>
      <c r="D233" s="101"/>
      <c r="E233" s="102"/>
      <c r="F233" s="103"/>
      <c r="G233" s="101"/>
      <c r="H233" s="102"/>
      <c r="I233" s="103"/>
      <c r="J233" s="101"/>
      <c r="K233" s="102"/>
    </row>
    <row r="234" spans="1:11" ht="19.5" customHeight="1" hidden="1">
      <c r="A234" s="1059"/>
      <c r="B234" s="108"/>
      <c r="C234" s="103"/>
      <c r="D234" s="101"/>
      <c r="E234" s="102"/>
      <c r="F234" s="103"/>
      <c r="G234" s="101"/>
      <c r="H234" s="102"/>
      <c r="I234" s="103"/>
      <c r="J234" s="101"/>
      <c r="K234" s="102"/>
    </row>
    <row r="235" spans="1:11" ht="19.5" customHeight="1" hidden="1">
      <c r="A235" s="1059"/>
      <c r="B235" s="109"/>
      <c r="C235" s="104"/>
      <c r="D235" s="105"/>
      <c r="E235" s="106"/>
      <c r="F235" s="103"/>
      <c r="G235" s="101"/>
      <c r="H235" s="102"/>
      <c r="I235" s="103"/>
      <c r="J235" s="101"/>
      <c r="K235" s="102"/>
    </row>
    <row r="236" spans="1:11" ht="19.5" customHeight="1" thickBot="1">
      <c r="A236" s="1060"/>
      <c r="B236" s="84" t="s">
        <v>199</v>
      </c>
      <c r="C236" s="112">
        <f>SUM(C231:C235)</f>
        <v>0</v>
      </c>
      <c r="D236" s="113"/>
      <c r="E236" s="122">
        <f>SUM(E231:E235)</f>
        <v>0</v>
      </c>
      <c r="F236" s="112">
        <f>SUM(F231:F235)</f>
        <v>0</v>
      </c>
      <c r="G236" s="113"/>
      <c r="H236" s="122">
        <f>SUM(H231:H235)</f>
        <v>0</v>
      </c>
      <c r="I236" s="112">
        <f>SUM(I231:I235)</f>
        <v>0</v>
      </c>
      <c r="J236" s="113"/>
      <c r="K236" s="122">
        <f>SUM(K231:K235)</f>
        <v>0</v>
      </c>
    </row>
    <row r="237" spans="1:11" ht="19.5" customHeight="1" thickBot="1">
      <c r="A237" s="30"/>
      <c r="B237" s="31"/>
      <c r="C237" s="32"/>
      <c r="D237" s="32"/>
      <c r="E237" s="32"/>
      <c r="F237" s="32"/>
      <c r="G237" s="32"/>
      <c r="H237" s="32"/>
      <c r="I237" s="32"/>
      <c r="J237" s="32"/>
      <c r="K237" s="33"/>
    </row>
    <row r="238" spans="1:11" ht="32.25" customHeight="1">
      <c r="A238" s="1058" t="s">
        <v>267</v>
      </c>
      <c r="B238" s="107"/>
      <c r="C238" s="100"/>
      <c r="D238" s="98"/>
      <c r="E238" s="99"/>
      <c r="F238" s="100"/>
      <c r="G238" s="98"/>
      <c r="H238" s="99"/>
      <c r="I238" s="100"/>
      <c r="J238" s="98"/>
      <c r="K238" s="99"/>
    </row>
    <row r="239" spans="1:11" ht="19.5" customHeight="1">
      <c r="A239" s="1059"/>
      <c r="B239" s="111"/>
      <c r="C239" s="103"/>
      <c r="D239" s="101"/>
      <c r="E239" s="102"/>
      <c r="F239" s="103"/>
      <c r="G239" s="101"/>
      <c r="H239" s="102"/>
      <c r="I239" s="103"/>
      <c r="J239" s="101"/>
      <c r="K239" s="102"/>
    </row>
    <row r="240" spans="1:11" ht="19.5" customHeight="1" hidden="1">
      <c r="A240" s="1059"/>
      <c r="B240" s="108"/>
      <c r="C240" s="103"/>
      <c r="D240" s="101"/>
      <c r="E240" s="102"/>
      <c r="F240" s="103"/>
      <c r="G240" s="101"/>
      <c r="H240" s="102"/>
      <c r="I240" s="103"/>
      <c r="J240" s="101"/>
      <c r="K240" s="102"/>
    </row>
    <row r="241" spans="1:11" ht="19.5" customHeight="1" hidden="1">
      <c r="A241" s="1059"/>
      <c r="B241" s="108"/>
      <c r="C241" s="103"/>
      <c r="D241" s="101"/>
      <c r="E241" s="102"/>
      <c r="F241" s="103"/>
      <c r="G241" s="101"/>
      <c r="H241" s="102"/>
      <c r="I241" s="103"/>
      <c r="J241" s="101"/>
      <c r="K241" s="102"/>
    </row>
    <row r="242" spans="1:11" ht="19.5" customHeight="1" thickBot="1">
      <c r="A242" s="1059"/>
      <c r="B242" s="109"/>
      <c r="C242" s="104"/>
      <c r="D242" s="105"/>
      <c r="E242" s="106"/>
      <c r="F242" s="103"/>
      <c r="G242" s="101"/>
      <c r="H242" s="102"/>
      <c r="I242" s="103"/>
      <c r="J242" s="101"/>
      <c r="K242" s="102"/>
    </row>
    <row r="243" spans="1:11" ht="19.5" customHeight="1" thickBot="1">
      <c r="A243" s="1060"/>
      <c r="B243" s="84" t="s">
        <v>199</v>
      </c>
      <c r="C243" s="112">
        <f>SUM(C238:C242)</f>
        <v>0</v>
      </c>
      <c r="D243" s="113"/>
      <c r="E243" s="122">
        <f>SUM(E238:E242)</f>
        <v>0</v>
      </c>
      <c r="F243" s="112">
        <f>SUM(F238:F242)</f>
        <v>0</v>
      </c>
      <c r="G243" s="113"/>
      <c r="H243" s="122">
        <f>SUM(H238:H242)</f>
        <v>0</v>
      </c>
      <c r="I243" s="112">
        <f>SUM(I238:I242)</f>
        <v>0</v>
      </c>
      <c r="J243" s="113"/>
      <c r="K243" s="122">
        <f>SUM(K238:K242)</f>
        <v>0</v>
      </c>
    </row>
    <row r="244" spans="1:11" ht="16.5" customHeight="1" thickBot="1">
      <c r="A244" s="30"/>
      <c r="B244" s="31"/>
      <c r="C244" s="32"/>
      <c r="D244" s="32"/>
      <c r="E244" s="32"/>
      <c r="F244" s="32"/>
      <c r="G244" s="32"/>
      <c r="H244" s="32"/>
      <c r="I244" s="32"/>
      <c r="J244" s="32"/>
      <c r="K244" s="33"/>
    </row>
    <row r="245" spans="1:11" ht="19.5" customHeight="1" hidden="1">
      <c r="A245" s="1058" t="s">
        <v>268</v>
      </c>
      <c r="B245" s="107"/>
      <c r="C245" s="100"/>
      <c r="D245" s="98"/>
      <c r="E245" s="99"/>
      <c r="F245" s="100"/>
      <c r="G245" s="98"/>
      <c r="H245" s="99"/>
      <c r="I245" s="100"/>
      <c r="J245" s="98"/>
      <c r="K245" s="99"/>
    </row>
    <row r="246" spans="1:11" ht="19.5" customHeight="1" hidden="1">
      <c r="A246" s="1059"/>
      <c r="B246" s="111"/>
      <c r="C246" s="103"/>
      <c r="D246" s="101"/>
      <c r="E246" s="102"/>
      <c r="F246" s="103"/>
      <c r="G246" s="101"/>
      <c r="H246" s="102"/>
      <c r="I246" s="103"/>
      <c r="J246" s="101"/>
      <c r="K246" s="102"/>
    </row>
    <row r="247" spans="1:11" ht="19.5" customHeight="1" hidden="1">
      <c r="A247" s="1059"/>
      <c r="B247" s="108"/>
      <c r="C247" s="103"/>
      <c r="D247" s="101"/>
      <c r="E247" s="102"/>
      <c r="F247" s="103"/>
      <c r="G247" s="101"/>
      <c r="H247" s="102"/>
      <c r="I247" s="103"/>
      <c r="J247" s="101"/>
      <c r="K247" s="102"/>
    </row>
    <row r="248" spans="1:11" ht="19.5" customHeight="1" hidden="1">
      <c r="A248" s="1059"/>
      <c r="B248" s="108"/>
      <c r="C248" s="103"/>
      <c r="D248" s="101"/>
      <c r="E248" s="102"/>
      <c r="F248" s="103"/>
      <c r="G248" s="101"/>
      <c r="H248" s="102"/>
      <c r="I248" s="103"/>
      <c r="J248" s="101"/>
      <c r="K248" s="102"/>
    </row>
    <row r="249" spans="1:11" ht="19.5" customHeight="1" hidden="1">
      <c r="A249" s="1059"/>
      <c r="B249" s="109"/>
      <c r="C249" s="104"/>
      <c r="D249" s="105"/>
      <c r="E249" s="106"/>
      <c r="F249" s="103"/>
      <c r="G249" s="101"/>
      <c r="H249" s="102"/>
      <c r="I249" s="103"/>
      <c r="J249" s="101"/>
      <c r="K249" s="102"/>
    </row>
    <row r="250" spans="1:11" ht="19.5" customHeight="1" hidden="1">
      <c r="A250" s="1060"/>
      <c r="B250" s="84" t="s">
        <v>199</v>
      </c>
      <c r="C250" s="112">
        <f>SUM(C245:C249)</f>
        <v>0</v>
      </c>
      <c r="D250" s="113"/>
      <c r="E250" s="122">
        <f>SUM(E245:E249)</f>
        <v>0</v>
      </c>
      <c r="F250" s="112">
        <f>SUM(F245:F249)</f>
        <v>0</v>
      </c>
      <c r="G250" s="113"/>
      <c r="H250" s="122">
        <f>SUM(H245:H249)</f>
        <v>0</v>
      </c>
      <c r="I250" s="112">
        <f>SUM(I245:I249)</f>
        <v>0</v>
      </c>
      <c r="J250" s="113"/>
      <c r="K250" s="122">
        <f>SUM(K245:K249)</f>
        <v>0</v>
      </c>
    </row>
    <row r="251" spans="1:11" ht="19.5" customHeight="1" hidden="1">
      <c r="A251" s="30"/>
      <c r="B251" s="31"/>
      <c r="C251" s="32"/>
      <c r="D251" s="32"/>
      <c r="E251" s="32"/>
      <c r="F251" s="32"/>
      <c r="G251" s="32"/>
      <c r="H251" s="32"/>
      <c r="I251" s="32"/>
      <c r="J251" s="32"/>
      <c r="K251" s="33"/>
    </row>
    <row r="252" spans="1:11" ht="50.25" customHeight="1" thickBot="1">
      <c r="A252" s="1058" t="s">
        <v>269</v>
      </c>
      <c r="B252" s="107"/>
      <c r="C252" s="100"/>
      <c r="D252" s="98"/>
      <c r="E252" s="99"/>
      <c r="F252" s="100"/>
      <c r="G252" s="98"/>
      <c r="H252" s="99"/>
      <c r="I252" s="100"/>
      <c r="J252" s="98"/>
      <c r="K252" s="99"/>
    </row>
    <row r="253" spans="1:11" ht="19.5" customHeight="1" hidden="1">
      <c r="A253" s="1059"/>
      <c r="B253" s="111"/>
      <c r="C253" s="128"/>
      <c r="D253" s="129"/>
      <c r="E253" s="130"/>
      <c r="F253" s="128"/>
      <c r="G253" s="129"/>
      <c r="H253" s="130"/>
      <c r="I253" s="128"/>
      <c r="J253" s="129"/>
      <c r="K253" s="130"/>
    </row>
    <row r="254" spans="1:11" ht="19.5" customHeight="1" hidden="1">
      <c r="A254" s="1059"/>
      <c r="B254" s="111"/>
      <c r="C254" s="128"/>
      <c r="D254" s="129"/>
      <c r="E254" s="130"/>
      <c r="F254" s="128"/>
      <c r="G254" s="129"/>
      <c r="H254" s="130"/>
      <c r="I254" s="128"/>
      <c r="J254" s="129"/>
      <c r="K254" s="130"/>
    </row>
    <row r="255" spans="1:11" ht="19.5" customHeight="1" hidden="1">
      <c r="A255" s="1059"/>
      <c r="B255" s="111"/>
      <c r="C255" s="103"/>
      <c r="D255" s="101"/>
      <c r="E255" s="102"/>
      <c r="F255" s="103"/>
      <c r="G255" s="101"/>
      <c r="H255" s="102"/>
      <c r="I255" s="103"/>
      <c r="J255" s="101"/>
      <c r="K255" s="102"/>
    </row>
    <row r="256" spans="1:11" ht="19.5" customHeight="1" hidden="1">
      <c r="A256" s="1059"/>
      <c r="B256" s="109"/>
      <c r="C256" s="104"/>
      <c r="D256" s="105"/>
      <c r="E256" s="106"/>
      <c r="F256" s="103"/>
      <c r="G256" s="101"/>
      <c r="H256" s="102"/>
      <c r="I256" s="103"/>
      <c r="J256" s="101"/>
      <c r="K256" s="102"/>
    </row>
    <row r="257" spans="1:11" ht="19.5" customHeight="1" thickBot="1">
      <c r="A257" s="1060"/>
      <c r="B257" s="84" t="s">
        <v>199</v>
      </c>
      <c r="C257" s="112">
        <f>SUM(C252:C256)</f>
        <v>0</v>
      </c>
      <c r="D257" s="113"/>
      <c r="E257" s="122">
        <f>SUM(E252:E256)</f>
        <v>0</v>
      </c>
      <c r="F257" s="112">
        <f>SUM(F252:F256)</f>
        <v>0</v>
      </c>
      <c r="G257" s="113"/>
      <c r="H257" s="122">
        <f>SUM(H252:H256)</f>
        <v>0</v>
      </c>
      <c r="I257" s="112">
        <f>SUM(I252:I256)</f>
        <v>0</v>
      </c>
      <c r="J257" s="113"/>
      <c r="K257" s="122">
        <f>SUM(K252:K256)</f>
        <v>0</v>
      </c>
    </row>
    <row r="258" spans="1:11" ht="19.5" customHeight="1" thickBot="1">
      <c r="A258" s="30"/>
      <c r="B258" s="31"/>
      <c r="C258" s="32"/>
      <c r="D258" s="32"/>
      <c r="E258" s="32"/>
      <c r="F258" s="32"/>
      <c r="G258" s="32"/>
      <c r="H258" s="32"/>
      <c r="I258" s="32"/>
      <c r="J258" s="32"/>
      <c r="K258" s="33"/>
    </row>
    <row r="259" spans="1:11" ht="27" customHeight="1">
      <c r="A259" s="1058" t="s">
        <v>270</v>
      </c>
      <c r="B259" s="57"/>
      <c r="C259" s="100"/>
      <c r="D259" s="98"/>
      <c r="E259" s="99"/>
      <c r="F259" s="100"/>
      <c r="G259" s="98"/>
      <c r="H259" s="99"/>
      <c r="I259" s="100"/>
      <c r="J259" s="98"/>
      <c r="K259" s="99"/>
    </row>
    <row r="260" spans="1:11" ht="19.5" customHeight="1" thickBot="1">
      <c r="A260" s="1059"/>
      <c r="B260" s="111"/>
      <c r="C260" s="103"/>
      <c r="D260" s="129"/>
      <c r="E260" s="102"/>
      <c r="F260" s="103"/>
      <c r="G260" s="129"/>
      <c r="H260" s="102"/>
      <c r="I260" s="103"/>
      <c r="J260" s="129"/>
      <c r="K260" s="102"/>
    </row>
    <row r="261" spans="1:11" ht="19.5" customHeight="1" hidden="1">
      <c r="A261" s="1059"/>
      <c r="B261" s="108"/>
      <c r="C261" s="103"/>
      <c r="D261" s="101"/>
      <c r="E261" s="102"/>
      <c r="F261" s="103"/>
      <c r="G261" s="101"/>
      <c r="H261" s="102"/>
      <c r="I261" s="103"/>
      <c r="J261" s="101"/>
      <c r="K261" s="102"/>
    </row>
    <row r="262" spans="1:11" ht="19.5" customHeight="1" hidden="1">
      <c r="A262" s="1059"/>
      <c r="B262" s="108"/>
      <c r="C262" s="103"/>
      <c r="D262" s="101"/>
      <c r="E262" s="102"/>
      <c r="F262" s="103"/>
      <c r="G262" s="101"/>
      <c r="H262" s="102"/>
      <c r="I262" s="103"/>
      <c r="J262" s="101"/>
      <c r="K262" s="102"/>
    </row>
    <row r="263" spans="1:11" ht="19.5" customHeight="1" hidden="1">
      <c r="A263" s="1059"/>
      <c r="B263" s="109"/>
      <c r="C263" s="104"/>
      <c r="D263" s="105"/>
      <c r="E263" s="106"/>
      <c r="F263" s="103"/>
      <c r="G263" s="101"/>
      <c r="H263" s="102"/>
      <c r="I263" s="103"/>
      <c r="J263" s="101"/>
      <c r="K263" s="102"/>
    </row>
    <row r="264" spans="1:11" ht="19.5" customHeight="1" thickBot="1">
      <c r="A264" s="1060"/>
      <c r="B264" s="84" t="s">
        <v>199</v>
      </c>
      <c r="C264" s="112">
        <f>SUM(C259:C263)</f>
        <v>0</v>
      </c>
      <c r="D264" s="113"/>
      <c r="E264" s="122">
        <f>SUM(E259:E263)</f>
        <v>0</v>
      </c>
      <c r="F264" s="112">
        <f>SUM(F259:F263)</f>
        <v>0</v>
      </c>
      <c r="G264" s="113"/>
      <c r="H264" s="122">
        <f>SUM(H259:H263)</f>
        <v>0</v>
      </c>
      <c r="I264" s="112">
        <f>SUM(I259:I263)</f>
        <v>0</v>
      </c>
      <c r="J264" s="113"/>
      <c r="K264" s="122">
        <f>SUM(K259:K263)</f>
        <v>0</v>
      </c>
    </row>
    <row r="265" spans="1:11" ht="19.5" customHeight="1" thickBot="1">
      <c r="A265" s="30"/>
      <c r="B265" s="31"/>
      <c r="C265" s="32"/>
      <c r="D265" s="32"/>
      <c r="E265" s="32"/>
      <c r="F265" s="32"/>
      <c r="G265" s="32"/>
      <c r="H265" s="32"/>
      <c r="I265" s="32"/>
      <c r="J265" s="32"/>
      <c r="K265" s="33"/>
    </row>
    <row r="266" spans="1:11" ht="19.5" customHeight="1" thickBot="1">
      <c r="A266" s="1043" t="s">
        <v>108</v>
      </c>
      <c r="B266" s="1034"/>
      <c r="C266" s="114">
        <f>C229+C236+C243+C250+C257+C264</f>
        <v>0</v>
      </c>
      <c r="D266" s="115"/>
      <c r="E266" s="121">
        <f>E229+E236+E243+E250+E257+E264</f>
        <v>0</v>
      </c>
      <c r="F266" s="114">
        <f>F229+F236+F243+F250+F257+F264</f>
        <v>0</v>
      </c>
      <c r="G266" s="115"/>
      <c r="H266" s="121">
        <f>H229+H236+H243+H250+H257+H264</f>
        <v>0</v>
      </c>
      <c r="I266" s="114">
        <f>I229+I236+I243+I250+I257+I264</f>
        <v>0</v>
      </c>
      <c r="J266" s="115"/>
      <c r="K266" s="121">
        <f>K229+K236+K243+K250+K257+K264</f>
        <v>0</v>
      </c>
    </row>
    <row r="267" spans="1:11" ht="19.5" customHeight="1" thickBot="1">
      <c r="A267" s="30"/>
      <c r="B267" s="31"/>
      <c r="C267" s="32"/>
      <c r="D267" s="32"/>
      <c r="E267" s="32"/>
      <c r="F267" s="32"/>
      <c r="G267" s="32"/>
      <c r="H267" s="32"/>
      <c r="I267" s="32"/>
      <c r="J267" s="32"/>
      <c r="K267" s="33"/>
    </row>
    <row r="268" spans="1:11" ht="19.5" customHeight="1" thickBot="1">
      <c r="A268" s="1055" t="s">
        <v>113</v>
      </c>
      <c r="B268" s="1056"/>
      <c r="C268" s="1056"/>
      <c r="D268" s="1056"/>
      <c r="E268" s="1056"/>
      <c r="F268" s="1056"/>
      <c r="G268" s="1056"/>
      <c r="H268" s="1056"/>
      <c r="I268" s="1056"/>
      <c r="J268" s="1056"/>
      <c r="K268" s="1057"/>
    </row>
    <row r="269" spans="1:11" ht="19.5" customHeight="1">
      <c r="A269" s="1058" t="s">
        <v>271</v>
      </c>
      <c r="B269" s="57"/>
      <c r="C269" s="100"/>
      <c r="D269" s="98"/>
      <c r="E269" s="99"/>
      <c r="F269" s="100"/>
      <c r="G269" s="98"/>
      <c r="H269" s="99"/>
      <c r="I269" s="100"/>
      <c r="J269" s="98"/>
      <c r="K269" s="99"/>
    </row>
    <row r="270" spans="1:11" ht="19.5" customHeight="1">
      <c r="A270" s="1059"/>
      <c r="B270" s="111"/>
      <c r="C270" s="128"/>
      <c r="D270" s="129"/>
      <c r="E270" s="130"/>
      <c r="F270" s="128"/>
      <c r="G270" s="129"/>
      <c r="H270" s="130"/>
      <c r="I270" s="128"/>
      <c r="J270" s="129"/>
      <c r="K270" s="130"/>
    </row>
    <row r="271" spans="1:11" ht="19.5" customHeight="1">
      <c r="A271" s="1059"/>
      <c r="B271" s="111"/>
      <c r="C271" s="128"/>
      <c r="D271" s="129"/>
      <c r="E271" s="130"/>
      <c r="F271" s="128"/>
      <c r="G271" s="129"/>
      <c r="H271" s="130"/>
      <c r="I271" s="128"/>
      <c r="J271" s="129"/>
      <c r="K271" s="130"/>
    </row>
    <row r="272" spans="1:11" ht="19.5" customHeight="1" thickBot="1">
      <c r="A272" s="1059"/>
      <c r="B272" s="111"/>
      <c r="C272" s="128"/>
      <c r="D272" s="129"/>
      <c r="E272" s="130"/>
      <c r="F272" s="128"/>
      <c r="G272" s="129"/>
      <c r="H272" s="130"/>
      <c r="I272" s="128"/>
      <c r="J272" s="129"/>
      <c r="K272" s="130"/>
    </row>
    <row r="273" spans="1:11" ht="19.5" customHeight="1" hidden="1">
      <c r="A273" s="1059"/>
      <c r="B273" s="108"/>
      <c r="C273" s="128"/>
      <c r="D273" s="129"/>
      <c r="E273" s="130"/>
      <c r="F273" s="128"/>
      <c r="G273" s="129"/>
      <c r="H273" s="130"/>
      <c r="I273" s="128"/>
      <c r="J273" s="129"/>
      <c r="K273" s="130"/>
    </row>
    <row r="274" spans="1:11" ht="19.5" customHeight="1" hidden="1">
      <c r="A274" s="1059"/>
      <c r="B274" s="109"/>
      <c r="C274" s="104"/>
      <c r="D274" s="105"/>
      <c r="E274" s="106"/>
      <c r="F274" s="103"/>
      <c r="G274" s="101"/>
      <c r="H274" s="102"/>
      <c r="I274" s="103"/>
      <c r="J274" s="101"/>
      <c r="K274" s="102"/>
    </row>
    <row r="275" spans="1:11" ht="19.5" customHeight="1" thickBot="1">
      <c r="A275" s="1060"/>
      <c r="B275" s="84" t="s">
        <v>199</v>
      </c>
      <c r="C275" s="112">
        <f>SUM(C269:C274)</f>
        <v>0</v>
      </c>
      <c r="D275" s="113"/>
      <c r="E275" s="122">
        <f>SUM(E269:E274)</f>
        <v>0</v>
      </c>
      <c r="F275" s="112">
        <f>SUM(F269:F274)</f>
        <v>0</v>
      </c>
      <c r="G275" s="113"/>
      <c r="H275" s="122">
        <f>SUM(H269:H274)</f>
        <v>0</v>
      </c>
      <c r="I275" s="112">
        <f>SUM(I269:I274)</f>
        <v>0</v>
      </c>
      <c r="J275" s="113"/>
      <c r="K275" s="122">
        <f>SUM(K269:K274)</f>
        <v>0</v>
      </c>
    </row>
    <row r="276" spans="1:11" ht="19.5" customHeight="1">
      <c r="A276" s="30"/>
      <c r="B276" s="31"/>
      <c r="C276" s="32"/>
      <c r="D276" s="32"/>
      <c r="E276" s="32"/>
      <c r="F276" s="32"/>
      <c r="G276" s="32"/>
      <c r="H276" s="32"/>
      <c r="I276" s="32"/>
      <c r="J276" s="32"/>
      <c r="K276" s="33"/>
    </row>
    <row r="277" spans="1:11" ht="19.5" customHeight="1" hidden="1">
      <c r="A277" s="1058" t="s">
        <v>272</v>
      </c>
      <c r="B277" s="107"/>
      <c r="C277" s="100"/>
      <c r="D277" s="98"/>
      <c r="E277" s="99"/>
      <c r="F277" s="100"/>
      <c r="G277" s="98"/>
      <c r="H277" s="99"/>
      <c r="I277" s="100"/>
      <c r="J277" s="98"/>
      <c r="K277" s="99"/>
    </row>
    <row r="278" spans="1:11" ht="19.5" customHeight="1" hidden="1">
      <c r="A278" s="1059"/>
      <c r="B278" s="111"/>
      <c r="C278" s="128"/>
      <c r="D278" s="129"/>
      <c r="E278" s="130"/>
      <c r="F278" s="128"/>
      <c r="G278" s="129"/>
      <c r="H278" s="130"/>
      <c r="I278" s="128"/>
      <c r="J278" s="129"/>
      <c r="K278" s="130"/>
    </row>
    <row r="279" spans="1:11" ht="19.5" customHeight="1" hidden="1">
      <c r="A279" s="1059"/>
      <c r="B279" s="111"/>
      <c r="C279" s="128"/>
      <c r="D279" s="129"/>
      <c r="E279" s="130"/>
      <c r="F279" s="128"/>
      <c r="G279" s="129"/>
      <c r="H279" s="130"/>
      <c r="I279" s="128"/>
      <c r="J279" s="129"/>
      <c r="K279" s="130"/>
    </row>
    <row r="280" spans="1:11" ht="19.5" customHeight="1" hidden="1">
      <c r="A280" s="1059"/>
      <c r="B280" s="111"/>
      <c r="C280" s="128"/>
      <c r="D280" s="129"/>
      <c r="E280" s="130"/>
      <c r="F280" s="128"/>
      <c r="G280" s="129"/>
      <c r="H280" s="130"/>
      <c r="I280" s="128"/>
      <c r="J280" s="129"/>
      <c r="K280" s="130"/>
    </row>
    <row r="281" spans="1:11" ht="19.5" customHeight="1" hidden="1">
      <c r="A281" s="1059"/>
      <c r="B281" s="111"/>
      <c r="C281" s="103"/>
      <c r="D281" s="101"/>
      <c r="E281" s="102"/>
      <c r="F281" s="103"/>
      <c r="G281" s="101"/>
      <c r="H281" s="102"/>
      <c r="I281" s="103"/>
      <c r="J281" s="101"/>
      <c r="K281" s="102"/>
    </row>
    <row r="282" spans="1:11" ht="19.5" customHeight="1" hidden="1">
      <c r="A282" s="1059"/>
      <c r="B282" s="109"/>
      <c r="C282" s="104"/>
      <c r="D282" s="105"/>
      <c r="E282" s="106"/>
      <c r="F282" s="103"/>
      <c r="G282" s="101"/>
      <c r="H282" s="102"/>
      <c r="I282" s="103"/>
      <c r="J282" s="101"/>
      <c r="K282" s="102"/>
    </row>
    <row r="283" spans="1:11" ht="30.75" customHeight="1" hidden="1">
      <c r="A283" s="1060"/>
      <c r="B283" s="84" t="s">
        <v>199</v>
      </c>
      <c r="C283" s="112">
        <f>SUM(C277:C282)</f>
        <v>0</v>
      </c>
      <c r="D283" s="113"/>
      <c r="E283" s="122">
        <f>SUM(E277:E282)</f>
        <v>0</v>
      </c>
      <c r="F283" s="112">
        <f>SUM(F277:F282)</f>
        <v>0</v>
      </c>
      <c r="G283" s="113"/>
      <c r="H283" s="122">
        <f>SUM(H277:H282)</f>
        <v>0</v>
      </c>
      <c r="I283" s="112">
        <f>SUM(I277:I282)</f>
        <v>0</v>
      </c>
      <c r="J283" s="113"/>
      <c r="K283" s="122">
        <f>SUM(K277:K282)</f>
        <v>0</v>
      </c>
    </row>
    <row r="284" spans="1:11" ht="19.5" customHeight="1" hidden="1">
      <c r="A284" s="30"/>
      <c r="B284" s="31"/>
      <c r="C284" s="32"/>
      <c r="D284" s="32"/>
      <c r="E284" s="32"/>
      <c r="F284" s="32"/>
      <c r="G284" s="32"/>
      <c r="H284" s="32"/>
      <c r="I284" s="32"/>
      <c r="J284" s="32"/>
      <c r="K284" s="33"/>
    </row>
    <row r="285" spans="1:11" ht="19.5" customHeight="1" hidden="1">
      <c r="A285" s="1058" t="s">
        <v>273</v>
      </c>
      <c r="B285" s="107"/>
      <c r="C285" s="100"/>
      <c r="D285" s="98"/>
      <c r="E285" s="99"/>
      <c r="F285" s="100"/>
      <c r="G285" s="98"/>
      <c r="H285" s="99"/>
      <c r="I285" s="100"/>
      <c r="J285" s="98"/>
      <c r="K285" s="99"/>
    </row>
    <row r="286" spans="1:11" ht="19.5" customHeight="1" hidden="1">
      <c r="A286" s="1059"/>
      <c r="B286" s="111"/>
      <c r="C286" s="128"/>
      <c r="D286" s="129"/>
      <c r="E286" s="130"/>
      <c r="F286" s="128"/>
      <c r="G286" s="129"/>
      <c r="H286" s="130"/>
      <c r="I286" s="128"/>
      <c r="J286" s="129"/>
      <c r="K286" s="130"/>
    </row>
    <row r="287" spans="1:11" ht="19.5" customHeight="1" hidden="1">
      <c r="A287" s="1059"/>
      <c r="B287" s="111"/>
      <c r="C287" s="128"/>
      <c r="D287" s="129"/>
      <c r="E287" s="130"/>
      <c r="F287" s="128"/>
      <c r="G287" s="129"/>
      <c r="H287" s="130"/>
      <c r="I287" s="128"/>
      <c r="J287" s="129"/>
      <c r="K287" s="130"/>
    </row>
    <row r="288" spans="1:11" ht="19.5" customHeight="1" hidden="1">
      <c r="A288" s="1059"/>
      <c r="B288" s="111"/>
      <c r="C288" s="128"/>
      <c r="D288" s="129"/>
      <c r="E288" s="130"/>
      <c r="F288" s="128"/>
      <c r="G288" s="129"/>
      <c r="H288" s="130"/>
      <c r="I288" s="128"/>
      <c r="J288" s="129"/>
      <c r="K288" s="130"/>
    </row>
    <row r="289" spans="1:11" ht="19.5" customHeight="1" hidden="1">
      <c r="A289" s="1059"/>
      <c r="B289" s="111"/>
      <c r="C289" s="103"/>
      <c r="D289" s="101"/>
      <c r="E289" s="102"/>
      <c r="F289" s="103"/>
      <c r="G289" s="101"/>
      <c r="H289" s="102"/>
      <c r="I289" s="103"/>
      <c r="J289" s="101"/>
      <c r="K289" s="102"/>
    </row>
    <row r="290" spans="1:11" ht="19.5" customHeight="1" hidden="1">
      <c r="A290" s="1059"/>
      <c r="B290" s="109"/>
      <c r="C290" s="104"/>
      <c r="D290" s="105"/>
      <c r="E290" s="106"/>
      <c r="F290" s="103"/>
      <c r="G290" s="101"/>
      <c r="H290" s="102"/>
      <c r="I290" s="103"/>
      <c r="J290" s="101"/>
      <c r="K290" s="102"/>
    </row>
    <row r="291" spans="1:11" ht="25.5" customHeight="1" hidden="1">
      <c r="A291" s="1060"/>
      <c r="B291" s="84" t="s">
        <v>199</v>
      </c>
      <c r="C291" s="112">
        <f>SUM(C285:C290)</f>
        <v>0</v>
      </c>
      <c r="D291" s="113"/>
      <c r="E291" s="122">
        <f>SUM(E285:E290)</f>
        <v>0</v>
      </c>
      <c r="F291" s="112">
        <f>SUM(F285:F290)</f>
        <v>0</v>
      </c>
      <c r="G291" s="113"/>
      <c r="H291" s="122">
        <f>SUM(H285:H290)</f>
        <v>0</v>
      </c>
      <c r="I291" s="112">
        <f>SUM(I285:I290)</f>
        <v>0</v>
      </c>
      <c r="J291" s="113"/>
      <c r="K291" s="122">
        <f>SUM(K285:K290)</f>
        <v>0</v>
      </c>
    </row>
    <row r="292" spans="1:11" ht="19.5" customHeight="1" thickBot="1">
      <c r="A292" s="30"/>
      <c r="B292" s="31"/>
      <c r="C292" s="32"/>
      <c r="D292" s="32"/>
      <c r="E292" s="32"/>
      <c r="F292" s="32"/>
      <c r="G292" s="32"/>
      <c r="H292" s="32"/>
      <c r="I292" s="32"/>
      <c r="J292" s="32"/>
      <c r="K292" s="33"/>
    </row>
    <row r="293" spans="1:11" ht="19.5" customHeight="1">
      <c r="A293" s="1058" t="s">
        <v>274</v>
      </c>
      <c r="B293" s="107"/>
      <c r="C293" s="100"/>
      <c r="D293" s="98"/>
      <c r="E293" s="99"/>
      <c r="F293" s="100"/>
      <c r="G293" s="98"/>
      <c r="H293" s="99"/>
      <c r="I293" s="100"/>
      <c r="J293" s="98"/>
      <c r="K293" s="99"/>
    </row>
    <row r="294" spans="1:11" ht="19.5" customHeight="1">
      <c r="A294" s="1059"/>
      <c r="B294" s="111"/>
      <c r="C294" s="103"/>
      <c r="D294" s="129"/>
      <c r="E294" s="102"/>
      <c r="F294" s="103"/>
      <c r="G294" s="129"/>
      <c r="H294" s="102"/>
      <c r="I294" s="103"/>
      <c r="J294" s="129"/>
      <c r="K294" s="102"/>
    </row>
    <row r="295" spans="1:11" ht="19.5" customHeight="1">
      <c r="A295" s="1059"/>
      <c r="B295" s="108"/>
      <c r="C295" s="104"/>
      <c r="D295" s="129"/>
      <c r="E295" s="106"/>
      <c r="F295" s="103"/>
      <c r="G295" s="129"/>
      <c r="H295" s="102"/>
      <c r="I295" s="103"/>
      <c r="J295" s="129"/>
      <c r="K295" s="102"/>
    </row>
    <row r="296" spans="1:11" ht="19.5" customHeight="1">
      <c r="A296" s="1059"/>
      <c r="B296" s="111"/>
      <c r="C296" s="103"/>
      <c r="D296" s="101"/>
      <c r="E296" s="102"/>
      <c r="F296" s="103"/>
      <c r="G296" s="101"/>
      <c r="H296" s="102"/>
      <c r="I296" s="103"/>
      <c r="J296" s="101"/>
      <c r="K296" s="102"/>
    </row>
    <row r="297" spans="1:11" ht="19.5" customHeight="1" thickBot="1">
      <c r="A297" s="1059"/>
      <c r="B297" s="108"/>
      <c r="C297" s="104"/>
      <c r="D297" s="101"/>
      <c r="E297" s="106"/>
      <c r="F297" s="103"/>
      <c r="G297" s="101"/>
      <c r="H297" s="102"/>
      <c r="I297" s="103"/>
      <c r="J297" s="101"/>
      <c r="K297" s="102"/>
    </row>
    <row r="298" spans="1:11" ht="19.5" customHeight="1" thickBot="1">
      <c r="A298" s="1060"/>
      <c r="B298" s="84" t="s">
        <v>199</v>
      </c>
      <c r="C298" s="112">
        <f>SUM(C293:C297)</f>
        <v>0</v>
      </c>
      <c r="D298" s="113"/>
      <c r="E298" s="122">
        <f>SUM(E293:E297)</f>
        <v>0</v>
      </c>
      <c r="F298" s="112">
        <f>SUM(F293:F297)</f>
        <v>0</v>
      </c>
      <c r="G298" s="113"/>
      <c r="H298" s="122">
        <f>SUM(H293:H297)</f>
        <v>0</v>
      </c>
      <c r="I298" s="112">
        <f>SUM(I293:I297)</f>
        <v>0</v>
      </c>
      <c r="J298" s="113"/>
      <c r="K298" s="122">
        <f>SUM(K293:K297)</f>
        <v>0</v>
      </c>
    </row>
    <row r="299" spans="1:11" ht="19.5" customHeight="1" hidden="1">
      <c r="A299" s="30"/>
      <c r="B299" s="31"/>
      <c r="C299" s="32"/>
      <c r="D299" s="32"/>
      <c r="E299" s="32"/>
      <c r="F299" s="32"/>
      <c r="G299" s="32"/>
      <c r="H299" s="32"/>
      <c r="I299" s="32"/>
      <c r="J299" s="32"/>
      <c r="K299" s="33"/>
    </row>
    <row r="300" spans="1:11" ht="19.5" customHeight="1" hidden="1">
      <c r="A300" s="1058" t="s">
        <v>275</v>
      </c>
      <c r="B300" s="107"/>
      <c r="C300" s="100"/>
      <c r="D300" s="98"/>
      <c r="E300" s="99"/>
      <c r="F300" s="100"/>
      <c r="G300" s="98"/>
      <c r="H300" s="99"/>
      <c r="I300" s="100"/>
      <c r="J300" s="98"/>
      <c r="K300" s="99"/>
    </row>
    <row r="301" spans="1:11" ht="19.5" customHeight="1" hidden="1">
      <c r="A301" s="1059"/>
      <c r="B301" s="111"/>
      <c r="C301" s="128"/>
      <c r="D301" s="129"/>
      <c r="E301" s="130"/>
      <c r="F301" s="128"/>
      <c r="G301" s="129"/>
      <c r="H301" s="130"/>
      <c r="I301" s="128"/>
      <c r="J301" s="129"/>
      <c r="K301" s="130"/>
    </row>
    <row r="302" spans="1:11" ht="19.5" customHeight="1" hidden="1">
      <c r="A302" s="1059"/>
      <c r="B302" s="111"/>
      <c r="C302" s="128"/>
      <c r="D302" s="129"/>
      <c r="E302" s="130"/>
      <c r="F302" s="128"/>
      <c r="G302" s="129"/>
      <c r="H302" s="130"/>
      <c r="I302" s="128"/>
      <c r="J302" s="129"/>
      <c r="K302" s="130"/>
    </row>
    <row r="303" spans="1:11" ht="19.5" customHeight="1" hidden="1">
      <c r="A303" s="1059"/>
      <c r="B303" s="111"/>
      <c r="C303" s="103"/>
      <c r="D303" s="101"/>
      <c r="E303" s="102"/>
      <c r="F303" s="103"/>
      <c r="G303" s="101"/>
      <c r="H303" s="102"/>
      <c r="I303" s="103"/>
      <c r="J303" s="101"/>
      <c r="K303" s="102"/>
    </row>
    <row r="304" spans="1:11" ht="19.5" customHeight="1" hidden="1">
      <c r="A304" s="1059"/>
      <c r="B304" s="109"/>
      <c r="C304" s="104"/>
      <c r="D304" s="105"/>
      <c r="E304" s="106"/>
      <c r="F304" s="103"/>
      <c r="G304" s="101"/>
      <c r="H304" s="102"/>
      <c r="I304" s="103"/>
      <c r="J304" s="101"/>
      <c r="K304" s="102"/>
    </row>
    <row r="305" spans="1:11" ht="19.5" customHeight="1" hidden="1">
      <c r="A305" s="1060"/>
      <c r="B305" s="84" t="s">
        <v>199</v>
      </c>
      <c r="C305" s="112">
        <f>SUM(C300:C304)</f>
        <v>0</v>
      </c>
      <c r="D305" s="113"/>
      <c r="E305" s="122">
        <f>SUM(E300:E304)</f>
        <v>0</v>
      </c>
      <c r="F305" s="112">
        <f>SUM(F300:F304)</f>
        <v>0</v>
      </c>
      <c r="G305" s="113"/>
      <c r="H305" s="122">
        <f>SUM(H300:H304)</f>
        <v>0</v>
      </c>
      <c r="I305" s="112">
        <f>SUM(I300:I304)</f>
        <v>0</v>
      </c>
      <c r="J305" s="113"/>
      <c r="K305" s="122">
        <f>SUM(K300:K304)</f>
        <v>0</v>
      </c>
    </row>
    <row r="306" spans="1:11" ht="19.5" customHeight="1" hidden="1">
      <c r="A306" s="30"/>
      <c r="B306" s="31"/>
      <c r="C306" s="32"/>
      <c r="D306" s="32"/>
      <c r="E306" s="32"/>
      <c r="F306" s="32"/>
      <c r="G306" s="32"/>
      <c r="H306" s="32"/>
      <c r="I306" s="32"/>
      <c r="J306" s="32"/>
      <c r="K306" s="33"/>
    </row>
    <row r="307" spans="1:11" ht="19.5" customHeight="1" hidden="1">
      <c r="A307" s="1058" t="s">
        <v>276</v>
      </c>
      <c r="B307" s="107"/>
      <c r="C307" s="100"/>
      <c r="D307" s="98"/>
      <c r="E307" s="99"/>
      <c r="F307" s="100"/>
      <c r="G307" s="98"/>
      <c r="H307" s="99"/>
      <c r="I307" s="100"/>
      <c r="J307" s="98"/>
      <c r="K307" s="99"/>
    </row>
    <row r="308" spans="1:11" ht="19.5" customHeight="1" hidden="1">
      <c r="A308" s="1059"/>
      <c r="B308" s="111"/>
      <c r="C308" s="128"/>
      <c r="D308" s="129"/>
      <c r="E308" s="130"/>
      <c r="F308" s="128"/>
      <c r="G308" s="129"/>
      <c r="H308" s="130"/>
      <c r="I308" s="128"/>
      <c r="J308" s="129"/>
      <c r="K308" s="130"/>
    </row>
    <row r="309" spans="1:11" ht="19.5" customHeight="1" hidden="1">
      <c r="A309" s="1059"/>
      <c r="B309" s="111"/>
      <c r="C309" s="128"/>
      <c r="D309" s="129"/>
      <c r="E309" s="130"/>
      <c r="F309" s="128"/>
      <c r="G309" s="129"/>
      <c r="H309" s="130"/>
      <c r="I309" s="128"/>
      <c r="J309" s="129"/>
      <c r="K309" s="130"/>
    </row>
    <row r="310" spans="1:11" ht="19.5" customHeight="1" hidden="1">
      <c r="A310" s="1059"/>
      <c r="B310" s="108"/>
      <c r="C310" s="103"/>
      <c r="D310" s="101"/>
      <c r="E310" s="102"/>
      <c r="F310" s="103"/>
      <c r="G310" s="101"/>
      <c r="H310" s="102"/>
      <c r="I310" s="103"/>
      <c r="J310" s="101"/>
      <c r="K310" s="102"/>
    </row>
    <row r="311" spans="1:11" ht="19.5" customHeight="1" hidden="1">
      <c r="A311" s="1059"/>
      <c r="B311" s="109"/>
      <c r="C311" s="104"/>
      <c r="D311" s="105"/>
      <c r="E311" s="106"/>
      <c r="F311" s="103"/>
      <c r="G311" s="101"/>
      <c r="H311" s="102"/>
      <c r="I311" s="103"/>
      <c r="J311" s="101"/>
      <c r="K311" s="102"/>
    </row>
    <row r="312" spans="1:11" ht="19.5" customHeight="1" hidden="1">
      <c r="A312" s="1060"/>
      <c r="B312" s="84" t="s">
        <v>199</v>
      </c>
      <c r="C312" s="112">
        <f>SUM(C307:C311)</f>
        <v>0</v>
      </c>
      <c r="D312" s="113"/>
      <c r="E312" s="122">
        <f>SUM(E307:E311)</f>
        <v>0</v>
      </c>
      <c r="F312" s="112">
        <f>SUM(F307:F311)</f>
        <v>0</v>
      </c>
      <c r="G312" s="113"/>
      <c r="H312" s="122">
        <f>SUM(H307:H311)</f>
        <v>0</v>
      </c>
      <c r="I312" s="112">
        <f>SUM(I307:I311)</f>
        <v>0</v>
      </c>
      <c r="J312" s="113"/>
      <c r="K312" s="122">
        <f>SUM(K307:K311)</f>
        <v>0</v>
      </c>
    </row>
    <row r="313" spans="1:11" ht="19.5" customHeight="1" thickBot="1">
      <c r="A313" s="30"/>
      <c r="B313" s="31"/>
      <c r="C313" s="32"/>
      <c r="D313" s="32"/>
      <c r="E313" s="32"/>
      <c r="F313" s="32"/>
      <c r="G313" s="32"/>
      <c r="H313" s="32"/>
      <c r="I313" s="32"/>
      <c r="J313" s="32"/>
      <c r="K313" s="33"/>
    </row>
    <row r="314" spans="1:11" ht="19.5" customHeight="1" thickBot="1">
      <c r="A314" s="1043" t="s">
        <v>113</v>
      </c>
      <c r="B314" s="1044"/>
      <c r="C314" s="114">
        <f>C275+C283+C291+C298+C305+C312</f>
        <v>0</v>
      </c>
      <c r="D314" s="115"/>
      <c r="E314" s="121">
        <f>E275+E283+E291+E298+E305+E312</f>
        <v>0</v>
      </c>
      <c r="F314" s="114">
        <f>F275+F283+F291+F298+F305+F312</f>
        <v>0</v>
      </c>
      <c r="G314" s="115"/>
      <c r="H314" s="121">
        <f>H275+H283+H291+H298+H305+H312</f>
        <v>0</v>
      </c>
      <c r="I314" s="114">
        <f>I275+I283+I291+I298+I305+I312</f>
        <v>0</v>
      </c>
      <c r="J314" s="115"/>
      <c r="K314" s="121">
        <f>K275+K283+K291+K298+K305+K312</f>
        <v>0</v>
      </c>
    </row>
    <row r="315" spans="1:11" ht="19.5" customHeight="1" thickBot="1">
      <c r="A315" s="30"/>
      <c r="B315" s="31"/>
      <c r="C315" s="32"/>
      <c r="D315" s="32"/>
      <c r="E315" s="32"/>
      <c r="F315" s="32"/>
      <c r="G315" s="32"/>
      <c r="H315" s="32"/>
      <c r="I315" s="32"/>
      <c r="J315" s="32"/>
      <c r="K315" s="33"/>
    </row>
    <row r="316" spans="1:11" ht="19.5" customHeight="1" thickBot="1">
      <c r="A316" s="1055" t="s">
        <v>109</v>
      </c>
      <c r="B316" s="1056"/>
      <c r="C316" s="1056"/>
      <c r="D316" s="1056"/>
      <c r="E316" s="1056"/>
      <c r="F316" s="1056"/>
      <c r="G316" s="1056"/>
      <c r="H316" s="1056"/>
      <c r="I316" s="1056"/>
      <c r="J316" s="1056"/>
      <c r="K316" s="1057"/>
    </row>
    <row r="317" spans="1:11" ht="30.75" customHeight="1">
      <c r="A317" s="1058" t="s">
        <v>277</v>
      </c>
      <c r="B317" s="107"/>
      <c r="C317" s="100"/>
      <c r="D317" s="98"/>
      <c r="E317" s="99"/>
      <c r="F317" s="100"/>
      <c r="G317" s="98"/>
      <c r="H317" s="99"/>
      <c r="I317" s="100"/>
      <c r="J317" s="98"/>
      <c r="K317" s="99"/>
    </row>
    <row r="318" spans="1:11" ht="30.75" customHeight="1">
      <c r="A318" s="1059"/>
      <c r="B318" s="111"/>
      <c r="C318" s="103"/>
      <c r="D318" s="101"/>
      <c r="E318" s="102"/>
      <c r="F318" s="103"/>
      <c r="G318" s="101"/>
      <c r="H318" s="102"/>
      <c r="I318" s="103"/>
      <c r="J318" s="101"/>
      <c r="K318" s="102"/>
    </row>
    <row r="319" spans="1:11" ht="19.5" customHeight="1" thickBot="1">
      <c r="A319" s="1059"/>
      <c r="B319" s="108"/>
      <c r="C319" s="103"/>
      <c r="D319" s="101"/>
      <c r="E319" s="102"/>
      <c r="F319" s="103"/>
      <c r="G319" s="101"/>
      <c r="H319" s="102"/>
      <c r="I319" s="103"/>
      <c r="J319" s="101"/>
      <c r="K319" s="102"/>
    </row>
    <row r="320" spans="1:11" ht="19.5" customHeight="1" hidden="1">
      <c r="A320" s="1059"/>
      <c r="B320" s="108"/>
      <c r="C320" s="103"/>
      <c r="D320" s="101"/>
      <c r="E320" s="102"/>
      <c r="F320" s="103"/>
      <c r="G320" s="101"/>
      <c r="H320" s="102"/>
      <c r="I320" s="103"/>
      <c r="J320" s="101"/>
      <c r="K320" s="102"/>
    </row>
    <row r="321" spans="1:11" ht="19.5" customHeight="1" hidden="1">
      <c r="A321" s="1059"/>
      <c r="B321" s="109"/>
      <c r="C321" s="104"/>
      <c r="D321" s="105"/>
      <c r="E321" s="106"/>
      <c r="F321" s="103"/>
      <c r="G321" s="101"/>
      <c r="H321" s="102"/>
      <c r="I321" s="103"/>
      <c r="J321" s="101"/>
      <c r="K321" s="102"/>
    </row>
    <row r="322" spans="1:11" ht="19.5" customHeight="1" thickBot="1">
      <c r="A322" s="1060"/>
      <c r="B322" s="84" t="s">
        <v>199</v>
      </c>
      <c r="C322" s="112">
        <f>SUM(C317:C321)</f>
        <v>0</v>
      </c>
      <c r="D322" s="113"/>
      <c r="E322" s="122">
        <f>SUM(E317:E321)</f>
        <v>0</v>
      </c>
      <c r="F322" s="112">
        <f>SUM(F317:F321)</f>
        <v>0</v>
      </c>
      <c r="G322" s="113"/>
      <c r="H322" s="122">
        <f>SUM(H317:H321)</f>
        <v>0</v>
      </c>
      <c r="I322" s="112">
        <f>SUM(I317:I321)</f>
        <v>0</v>
      </c>
      <c r="J322" s="113"/>
      <c r="K322" s="122">
        <f>SUM(K317:K321)</f>
        <v>0</v>
      </c>
    </row>
    <row r="323" spans="1:11" ht="19.5" customHeight="1" thickBot="1">
      <c r="A323" s="30"/>
      <c r="B323" s="31"/>
      <c r="C323" s="32"/>
      <c r="D323" s="32"/>
      <c r="E323" s="32"/>
      <c r="F323" s="32"/>
      <c r="G323" s="32"/>
      <c r="H323" s="32"/>
      <c r="I323" s="32"/>
      <c r="J323" s="32"/>
      <c r="K323" s="33"/>
    </row>
    <row r="324" spans="1:11" ht="19.5" customHeight="1" hidden="1">
      <c r="A324" s="1058" t="s">
        <v>278</v>
      </c>
      <c r="B324" s="107"/>
      <c r="C324" s="100"/>
      <c r="D324" s="98"/>
      <c r="E324" s="99"/>
      <c r="F324" s="100"/>
      <c r="G324" s="98"/>
      <c r="H324" s="99"/>
      <c r="I324" s="100"/>
      <c r="J324" s="98"/>
      <c r="K324" s="99"/>
    </row>
    <row r="325" spans="1:11" ht="19.5" customHeight="1" hidden="1">
      <c r="A325" s="1059"/>
      <c r="B325" s="111"/>
      <c r="C325" s="103"/>
      <c r="D325" s="101"/>
      <c r="E325" s="102"/>
      <c r="F325" s="103"/>
      <c r="G325" s="101"/>
      <c r="H325" s="102"/>
      <c r="I325" s="103"/>
      <c r="J325" s="101"/>
      <c r="K325" s="102"/>
    </row>
    <row r="326" spans="1:11" ht="19.5" customHeight="1" hidden="1">
      <c r="A326" s="1059"/>
      <c r="B326" s="108"/>
      <c r="C326" s="103"/>
      <c r="D326" s="101"/>
      <c r="E326" s="102"/>
      <c r="F326" s="103"/>
      <c r="G326" s="101"/>
      <c r="H326" s="102"/>
      <c r="I326" s="103"/>
      <c r="J326" s="101"/>
      <c r="K326" s="102"/>
    </row>
    <row r="327" spans="1:11" ht="19.5" customHeight="1" hidden="1">
      <c r="A327" s="1059"/>
      <c r="B327" s="108"/>
      <c r="C327" s="103"/>
      <c r="D327" s="101"/>
      <c r="E327" s="102"/>
      <c r="F327" s="103"/>
      <c r="G327" s="101"/>
      <c r="H327" s="102"/>
      <c r="I327" s="103"/>
      <c r="J327" s="101"/>
      <c r="K327" s="102"/>
    </row>
    <row r="328" spans="1:11" ht="19.5" customHeight="1" hidden="1">
      <c r="A328" s="1059"/>
      <c r="B328" s="109"/>
      <c r="C328" s="104"/>
      <c r="D328" s="105"/>
      <c r="E328" s="106"/>
      <c r="F328" s="103"/>
      <c r="G328" s="101"/>
      <c r="H328" s="102"/>
      <c r="I328" s="103"/>
      <c r="J328" s="101"/>
      <c r="K328" s="102"/>
    </row>
    <row r="329" spans="1:11" ht="19.5" customHeight="1" thickBot="1">
      <c r="A329" s="1060"/>
      <c r="B329" s="84" t="s">
        <v>199</v>
      </c>
      <c r="C329" s="112">
        <f>SUM(C324:C328)</f>
        <v>0</v>
      </c>
      <c r="D329" s="113"/>
      <c r="E329" s="122">
        <f>SUM(E324:E328)</f>
        <v>0</v>
      </c>
      <c r="F329" s="112">
        <f>SUM(F324:F328)</f>
        <v>0</v>
      </c>
      <c r="G329" s="113"/>
      <c r="H329" s="122">
        <f>SUM(H324:H328)</f>
        <v>0</v>
      </c>
      <c r="I329" s="112">
        <f>SUM(I324:I328)</f>
        <v>0</v>
      </c>
      <c r="J329" s="113"/>
      <c r="K329" s="122">
        <f>SUM(K324:K328)</f>
        <v>0</v>
      </c>
    </row>
    <row r="330" spans="1:11" ht="19.5" customHeight="1" thickBot="1">
      <c r="A330" s="30"/>
      <c r="B330" s="31"/>
      <c r="C330" s="32"/>
      <c r="D330" s="32"/>
      <c r="E330" s="32"/>
      <c r="F330" s="32"/>
      <c r="G330" s="32"/>
      <c r="H330" s="32"/>
      <c r="I330" s="32"/>
      <c r="J330" s="32"/>
      <c r="K330" s="33"/>
    </row>
    <row r="331" spans="1:11" ht="19.5" customHeight="1" thickBot="1">
      <c r="A331" s="1043" t="s">
        <v>110</v>
      </c>
      <c r="B331" s="1044"/>
      <c r="C331" s="114">
        <f>C322+C329</f>
        <v>0</v>
      </c>
      <c r="D331" s="115"/>
      <c r="E331" s="121">
        <f>E322+E329</f>
        <v>0</v>
      </c>
      <c r="F331" s="114">
        <f>F322+F329</f>
        <v>0</v>
      </c>
      <c r="G331" s="115"/>
      <c r="H331" s="121">
        <f>H322+H329</f>
        <v>0</v>
      </c>
      <c r="I331" s="114">
        <f>I322+I329</f>
        <v>0</v>
      </c>
      <c r="J331" s="115"/>
      <c r="K331" s="121">
        <f>K322+K329</f>
        <v>0</v>
      </c>
    </row>
    <row r="332" spans="1:11" ht="19.5" customHeight="1" hidden="1">
      <c r="A332" s="30"/>
      <c r="B332" s="31"/>
      <c r="C332" s="32"/>
      <c r="D332" s="32"/>
      <c r="E332" s="32"/>
      <c r="F332" s="32"/>
      <c r="G332" s="32"/>
      <c r="H332" s="32"/>
      <c r="I332" s="32"/>
      <c r="J332" s="32"/>
      <c r="K332" s="33"/>
    </row>
    <row r="333" spans="1:11" ht="19.5" customHeight="1" hidden="1">
      <c r="A333" s="1134" t="s">
        <v>111</v>
      </c>
      <c r="B333" s="1135"/>
      <c r="C333" s="1135"/>
      <c r="D333" s="1135"/>
      <c r="E333" s="1135"/>
      <c r="F333" s="1135"/>
      <c r="G333" s="1135"/>
      <c r="H333" s="1135"/>
      <c r="I333" s="1135"/>
      <c r="J333" s="1135"/>
      <c r="K333" s="1136"/>
    </row>
    <row r="334" spans="1:11" ht="19.5" customHeight="1" hidden="1">
      <c r="A334" s="1058" t="s">
        <v>279</v>
      </c>
      <c r="B334" s="107"/>
      <c r="C334" s="100"/>
      <c r="D334" s="98"/>
      <c r="E334" s="99"/>
      <c r="F334" s="100"/>
      <c r="G334" s="98"/>
      <c r="H334" s="99"/>
      <c r="I334" s="100"/>
      <c r="J334" s="98"/>
      <c r="K334" s="99"/>
    </row>
    <row r="335" spans="1:11" ht="19.5" customHeight="1" hidden="1">
      <c r="A335" s="1059"/>
      <c r="B335" s="111"/>
      <c r="C335" s="103"/>
      <c r="D335" s="101"/>
      <c r="E335" s="102"/>
      <c r="F335" s="103"/>
      <c r="G335" s="101"/>
      <c r="H335" s="102"/>
      <c r="I335" s="103"/>
      <c r="J335" s="101"/>
      <c r="K335" s="102"/>
    </row>
    <row r="336" spans="1:11" ht="19.5" customHeight="1" hidden="1">
      <c r="A336" s="1059"/>
      <c r="B336" s="108"/>
      <c r="C336" s="103"/>
      <c r="D336" s="101"/>
      <c r="E336" s="102"/>
      <c r="F336" s="103"/>
      <c r="G336" s="101"/>
      <c r="H336" s="102"/>
      <c r="I336" s="103"/>
      <c r="J336" s="101"/>
      <c r="K336" s="102"/>
    </row>
    <row r="337" spans="1:11" ht="19.5" customHeight="1" hidden="1">
      <c r="A337" s="1059"/>
      <c r="B337" s="108"/>
      <c r="C337" s="103"/>
      <c r="D337" s="101"/>
      <c r="E337" s="102"/>
      <c r="F337" s="103"/>
      <c r="G337" s="101"/>
      <c r="H337" s="102"/>
      <c r="I337" s="103"/>
      <c r="J337" s="101"/>
      <c r="K337" s="102"/>
    </row>
    <row r="338" spans="1:11" ht="19.5" customHeight="1" hidden="1">
      <c r="A338" s="1059"/>
      <c r="B338" s="109"/>
      <c r="C338" s="104"/>
      <c r="D338" s="105"/>
      <c r="E338" s="106"/>
      <c r="F338" s="103"/>
      <c r="G338" s="101"/>
      <c r="H338" s="102"/>
      <c r="I338" s="103"/>
      <c r="J338" s="101"/>
      <c r="K338" s="102"/>
    </row>
    <row r="339" spans="1:11" ht="19.5" customHeight="1" hidden="1">
      <c r="A339" s="1060"/>
      <c r="B339" s="84" t="s">
        <v>199</v>
      </c>
      <c r="C339" s="112">
        <f>SUM(C334:C338)</f>
        <v>0</v>
      </c>
      <c r="D339" s="113"/>
      <c r="E339" s="122">
        <f>SUM(E334:E338)</f>
        <v>0</v>
      </c>
      <c r="F339" s="112">
        <f>SUM(F334:F338)</f>
        <v>0</v>
      </c>
      <c r="G339" s="113"/>
      <c r="H339" s="122">
        <f>SUM(H334:H338)</f>
        <v>0</v>
      </c>
      <c r="I339" s="112">
        <f>SUM(I334:I338)</f>
        <v>0</v>
      </c>
      <c r="J339" s="113"/>
      <c r="K339" s="122">
        <f>SUM(K334:K338)</f>
        <v>0</v>
      </c>
    </row>
    <row r="340" spans="1:11" ht="19.5" customHeight="1" hidden="1">
      <c r="A340" s="30"/>
      <c r="B340" s="31"/>
      <c r="C340" s="32"/>
      <c r="D340" s="32"/>
      <c r="E340" s="32"/>
      <c r="F340" s="32"/>
      <c r="G340" s="32"/>
      <c r="H340" s="32"/>
      <c r="I340" s="32"/>
      <c r="J340" s="32"/>
      <c r="K340" s="33"/>
    </row>
    <row r="341" spans="1:11" ht="19.5" customHeight="1" hidden="1">
      <c r="A341" s="1043" t="s">
        <v>112</v>
      </c>
      <c r="B341" s="1034"/>
      <c r="C341" s="114">
        <f>C339</f>
        <v>0</v>
      </c>
      <c r="D341" s="115"/>
      <c r="E341" s="121">
        <f>E339</f>
        <v>0</v>
      </c>
      <c r="F341" s="114">
        <f>F339</f>
        <v>0</v>
      </c>
      <c r="G341" s="115"/>
      <c r="H341" s="121">
        <f>H339</f>
        <v>0</v>
      </c>
      <c r="I341" s="114">
        <f>I339</f>
        <v>0</v>
      </c>
      <c r="J341" s="115"/>
      <c r="K341" s="121">
        <f>K339</f>
        <v>0</v>
      </c>
    </row>
    <row r="342" spans="1:11" ht="19.5" customHeight="1" thickBot="1">
      <c r="A342" s="30"/>
      <c r="B342" s="31"/>
      <c r="C342" s="32"/>
      <c r="D342" s="32"/>
      <c r="E342" s="32"/>
      <c r="F342" s="32"/>
      <c r="G342" s="32"/>
      <c r="H342" s="32"/>
      <c r="I342" s="32"/>
      <c r="J342" s="32"/>
      <c r="K342" s="33"/>
    </row>
    <row r="343" spans="1:11" ht="19.5" customHeight="1" thickBot="1">
      <c r="A343" s="1146" t="s">
        <v>26</v>
      </c>
      <c r="B343" s="1147"/>
      <c r="C343" s="125">
        <f>C221+C266+C314+C331+C341</f>
        <v>0</v>
      </c>
      <c r="D343" s="126"/>
      <c r="E343" s="127">
        <f>E221+E266+E314+E331+E341</f>
        <v>0</v>
      </c>
      <c r="F343" s="125">
        <f>F221+F266+F314+F331+F341</f>
        <v>0</v>
      </c>
      <c r="G343" s="126"/>
      <c r="H343" s="127">
        <f>H221+H266+H314+H331+H341</f>
        <v>0</v>
      </c>
      <c r="I343" s="125">
        <f>I221+I266+I314+I331+I341</f>
        <v>0</v>
      </c>
      <c r="J343" s="126"/>
      <c r="K343" s="127">
        <f>K221+K266+K314+K331+K341</f>
        <v>0</v>
      </c>
    </row>
    <row r="344" spans="1:11" ht="19.5" customHeight="1" thickBot="1">
      <c r="A344" s="30"/>
      <c r="B344" s="31"/>
      <c r="C344" s="32"/>
      <c r="D344" s="32"/>
      <c r="E344" s="32"/>
      <c r="F344" s="32"/>
      <c r="G344" s="32"/>
      <c r="H344" s="32"/>
      <c r="I344" s="32"/>
      <c r="J344" s="32"/>
      <c r="K344" s="33"/>
    </row>
    <row r="345" spans="1:11" ht="19.5" customHeight="1" thickBot="1">
      <c r="A345" s="1131" t="s">
        <v>155</v>
      </c>
      <c r="B345" s="1132"/>
      <c r="C345" s="1132"/>
      <c r="D345" s="1132"/>
      <c r="E345" s="1132"/>
      <c r="F345" s="1132"/>
      <c r="G345" s="1132"/>
      <c r="H345" s="1132"/>
      <c r="I345" s="1132"/>
      <c r="J345" s="1132"/>
      <c r="K345" s="1133"/>
    </row>
    <row r="346" spans="1:11" ht="19.5" customHeight="1" thickBot="1">
      <c r="A346" s="1077" t="s">
        <v>83</v>
      </c>
      <c r="B346" s="1078"/>
      <c r="C346" s="1061" t="s">
        <v>235</v>
      </c>
      <c r="D346" s="1062"/>
      <c r="E346" s="1063"/>
      <c r="F346" s="1061" t="s">
        <v>470</v>
      </c>
      <c r="G346" s="1062"/>
      <c r="H346" s="1063"/>
      <c r="I346" s="1061" t="s">
        <v>504</v>
      </c>
      <c r="J346" s="1062"/>
      <c r="K346" s="1063"/>
    </row>
    <row r="347" spans="1:11" ht="30.75" customHeight="1">
      <c r="A347" s="1045" t="s">
        <v>206</v>
      </c>
      <c r="B347" s="94" t="s">
        <v>190</v>
      </c>
      <c r="C347" s="1037" t="s">
        <v>60</v>
      </c>
      <c r="D347" s="1038"/>
      <c r="E347" s="1039" t="s">
        <v>61</v>
      </c>
      <c r="F347" s="1037" t="s">
        <v>60</v>
      </c>
      <c r="G347" s="1038"/>
      <c r="H347" s="1039" t="s">
        <v>61</v>
      </c>
      <c r="I347" s="1037" t="s">
        <v>60</v>
      </c>
      <c r="J347" s="1038"/>
      <c r="K347" s="1039" t="s">
        <v>61</v>
      </c>
    </row>
    <row r="348" spans="1:11" ht="27.75" customHeight="1" thickBot="1">
      <c r="A348" s="1046"/>
      <c r="B348" s="110" t="s">
        <v>207</v>
      </c>
      <c r="C348" s="132" t="s">
        <v>62</v>
      </c>
      <c r="D348" s="133" t="s">
        <v>63</v>
      </c>
      <c r="E348" s="1040"/>
      <c r="F348" s="132" t="s">
        <v>62</v>
      </c>
      <c r="G348" s="133" t="s">
        <v>63</v>
      </c>
      <c r="H348" s="1040"/>
      <c r="I348" s="132" t="s">
        <v>62</v>
      </c>
      <c r="J348" s="133" t="s">
        <v>63</v>
      </c>
      <c r="K348" s="1040"/>
    </row>
    <row r="349" spans="1:11" ht="30" customHeight="1">
      <c r="A349" s="57" t="s">
        <v>506</v>
      </c>
      <c r="B349" s="57"/>
      <c r="C349" s="100"/>
      <c r="D349" s="98"/>
      <c r="E349" s="99"/>
      <c r="F349" s="100"/>
      <c r="G349" s="98"/>
      <c r="H349" s="99"/>
      <c r="I349" s="100"/>
      <c r="J349" s="98"/>
      <c r="K349" s="99"/>
    </row>
    <row r="350" spans="1:11" ht="19.5" customHeight="1">
      <c r="A350" s="86"/>
      <c r="B350" s="86"/>
      <c r="C350" s="128"/>
      <c r="D350" s="129"/>
      <c r="E350" s="130"/>
      <c r="F350" s="128"/>
      <c r="G350" s="129"/>
      <c r="H350" s="130"/>
      <c r="I350" s="128"/>
      <c r="J350" s="129"/>
      <c r="K350" s="130"/>
    </row>
    <row r="351" spans="1:11" ht="19.5" customHeight="1">
      <c r="A351" s="86"/>
      <c r="B351" s="86"/>
      <c r="C351" s="128"/>
      <c r="D351" s="129"/>
      <c r="E351" s="130"/>
      <c r="F351" s="128"/>
      <c r="G351" s="129"/>
      <c r="H351" s="130"/>
      <c r="I351" s="128"/>
      <c r="J351" s="129"/>
      <c r="K351" s="130"/>
    </row>
    <row r="352" spans="1:11" ht="19.5" customHeight="1">
      <c r="A352" s="58"/>
      <c r="B352" s="58"/>
      <c r="C352" s="103"/>
      <c r="D352" s="129"/>
      <c r="E352" s="102"/>
      <c r="F352" s="103"/>
      <c r="G352" s="129"/>
      <c r="H352" s="102"/>
      <c r="I352" s="103"/>
      <c r="J352" s="129"/>
      <c r="K352" s="130"/>
    </row>
    <row r="353" spans="1:11" ht="19.5" customHeight="1" thickBot="1">
      <c r="A353" s="58"/>
      <c r="B353" s="58"/>
      <c r="C353" s="103"/>
      <c r="D353" s="101"/>
      <c r="E353" s="102"/>
      <c r="F353" s="103"/>
      <c r="G353" s="101"/>
      <c r="H353" s="102"/>
      <c r="I353" s="103"/>
      <c r="J353" s="101"/>
      <c r="K353" s="102"/>
    </row>
    <row r="354" spans="1:11" ht="19.5" customHeight="1" thickBot="1">
      <c r="A354" s="1043" t="s">
        <v>26</v>
      </c>
      <c r="B354" s="1044"/>
      <c r="C354" s="114">
        <f>SUM(C349:C353)</f>
        <v>0</v>
      </c>
      <c r="D354" s="115"/>
      <c r="E354" s="121">
        <f>SUM(E349:E353)</f>
        <v>0</v>
      </c>
      <c r="F354" s="114">
        <f>SUM(F349:F353)</f>
        <v>0</v>
      </c>
      <c r="G354" s="115"/>
      <c r="H354" s="121">
        <f>SUM(H349:H353)</f>
        <v>0</v>
      </c>
      <c r="I354" s="114">
        <f>SUM(I349:I353)</f>
        <v>0</v>
      </c>
      <c r="J354" s="115"/>
      <c r="K354" s="121">
        <f>SUM(K349:K353)</f>
        <v>0</v>
      </c>
    </row>
    <row r="355" spans="1:11" ht="19.5" customHeight="1" thickBot="1">
      <c r="A355" s="30"/>
      <c r="B355" s="31"/>
      <c r="C355" s="32"/>
      <c r="D355" s="32"/>
      <c r="E355" s="32"/>
      <c r="F355" s="32"/>
      <c r="G355" s="32"/>
      <c r="H355" s="32"/>
      <c r="I355" s="32"/>
      <c r="J355" s="32"/>
      <c r="K355" s="33"/>
    </row>
    <row r="356" spans="1:11" ht="19.5" customHeight="1" thickBot="1">
      <c r="A356" s="1113" t="s">
        <v>26</v>
      </c>
      <c r="B356" s="1114"/>
      <c r="C356" s="116">
        <f>C343+C354</f>
        <v>0</v>
      </c>
      <c r="D356" s="117"/>
      <c r="E356" s="119">
        <f>E343+E354</f>
        <v>0</v>
      </c>
      <c r="F356" s="116">
        <f>F343+F354</f>
        <v>0</v>
      </c>
      <c r="G356" s="117"/>
      <c r="H356" s="119">
        <f>H343+H354</f>
        <v>0</v>
      </c>
      <c r="I356" s="116">
        <f>I343+I354</f>
        <v>0</v>
      </c>
      <c r="J356" s="117"/>
      <c r="K356" s="119">
        <f>K343+K354</f>
        <v>0</v>
      </c>
    </row>
    <row r="357" ht="15" customHeight="1"/>
    <row r="358" ht="15" customHeight="1"/>
    <row r="359" spans="1:11" ht="15" customHeight="1">
      <c r="A359" s="89" t="s">
        <v>7</v>
      </c>
      <c r="B359" s="1036" t="s">
        <v>280</v>
      </c>
      <c r="C359" s="1145"/>
      <c r="D359" s="1145"/>
      <c r="E359" s="1145"/>
      <c r="F359" s="1145"/>
      <c r="G359" s="1145"/>
      <c r="H359" s="1145"/>
      <c r="I359" s="1145"/>
      <c r="J359" s="1145"/>
      <c r="K359" s="1145"/>
    </row>
    <row r="360" spans="1:11" ht="15" customHeight="1">
      <c r="A360" s="89"/>
      <c r="B360" s="235"/>
      <c r="C360" s="214"/>
      <c r="D360" s="214"/>
      <c r="E360" s="214"/>
      <c r="F360" s="214"/>
      <c r="G360" s="214"/>
      <c r="H360" s="214"/>
      <c r="I360" s="214"/>
      <c r="J360" s="214"/>
      <c r="K360" s="214"/>
    </row>
    <row r="361" spans="1:11" ht="15" customHeight="1" hidden="1">
      <c r="A361" s="89"/>
      <c r="B361" s="235"/>
      <c r="C361" s="214"/>
      <c r="D361" s="214"/>
      <c r="E361" s="214"/>
      <c r="F361" s="214"/>
      <c r="G361" s="214"/>
      <c r="H361" s="214"/>
      <c r="I361" s="214"/>
      <c r="J361" s="214"/>
      <c r="K361" s="214"/>
    </row>
    <row r="362" spans="1:11" ht="15" customHeight="1" hidden="1">
      <c r="A362" s="89"/>
      <c r="B362" s="235"/>
      <c r="C362" s="214"/>
      <c r="D362" s="214"/>
      <c r="E362" s="214"/>
      <c r="F362" s="214"/>
      <c r="G362" s="214"/>
      <c r="H362" s="214"/>
      <c r="I362" s="214"/>
      <c r="J362" s="214"/>
      <c r="K362" s="214"/>
    </row>
    <row r="363" spans="1:11" ht="15" customHeight="1" hidden="1">
      <c r="A363" s="89"/>
      <c r="B363" s="235"/>
      <c r="C363" s="214"/>
      <c r="D363" s="214"/>
      <c r="E363" s="214"/>
      <c r="F363" s="214"/>
      <c r="G363" s="214"/>
      <c r="H363" s="214"/>
      <c r="I363" s="214"/>
      <c r="J363" s="214"/>
      <c r="K363" s="214"/>
    </row>
    <row r="364" spans="1:11" ht="15" customHeight="1" hidden="1">
      <c r="A364" s="89"/>
      <c r="B364" s="235"/>
      <c r="C364" s="214"/>
      <c r="D364" s="214"/>
      <c r="E364" s="214"/>
      <c r="F364" s="214"/>
      <c r="G364" s="214"/>
      <c r="H364" s="214"/>
      <c r="I364" s="214"/>
      <c r="J364" s="214"/>
      <c r="K364" s="214"/>
    </row>
    <row r="365" spans="1:11" ht="15" customHeight="1" hidden="1">
      <c r="A365" s="89"/>
      <c r="B365" s="235"/>
      <c r="C365" s="214"/>
      <c r="D365" s="214"/>
      <c r="E365" s="214"/>
      <c r="F365" s="214"/>
      <c r="G365" s="214"/>
      <c r="H365" s="214"/>
      <c r="I365" s="214"/>
      <c r="J365" s="214"/>
      <c r="K365" s="214"/>
    </row>
    <row r="366" spans="1:11" ht="15" customHeight="1" hidden="1">
      <c r="A366" s="89"/>
      <c r="B366" s="235"/>
      <c r="C366" s="214"/>
      <c r="D366" s="214"/>
      <c r="E366" s="214"/>
      <c r="F366" s="214"/>
      <c r="G366" s="214"/>
      <c r="H366" s="214"/>
      <c r="I366" s="214"/>
      <c r="J366" s="214"/>
      <c r="K366" s="214"/>
    </row>
    <row r="367" spans="1:11" ht="15" customHeight="1">
      <c r="A367" s="89"/>
      <c r="B367" s="235"/>
      <c r="C367" s="214"/>
      <c r="D367" s="214"/>
      <c r="E367" s="214"/>
      <c r="F367" s="214"/>
      <c r="G367" s="214"/>
      <c r="H367" s="214"/>
      <c r="I367" s="214"/>
      <c r="J367" s="214"/>
      <c r="K367" s="214"/>
    </row>
    <row r="368" spans="8:11" ht="15" customHeight="1" thickBot="1">
      <c r="H368" s="1101" t="s">
        <v>488</v>
      </c>
      <c r="I368" s="1102"/>
      <c r="J368" s="1102"/>
      <c r="K368" s="1102"/>
    </row>
    <row r="369" spans="1:11" ht="19.5" customHeight="1" thickBot="1">
      <c r="A369" s="1143" t="s">
        <v>148</v>
      </c>
      <c r="B369" s="1144"/>
      <c r="C369" s="1107" t="s">
        <v>67</v>
      </c>
      <c r="D369" s="1108"/>
      <c r="E369" s="1108"/>
      <c r="F369" s="1108"/>
      <c r="G369" s="1108"/>
      <c r="H369" s="1108"/>
      <c r="I369" s="1108"/>
      <c r="J369" s="1108"/>
      <c r="K369" s="1109"/>
    </row>
    <row r="370" spans="1:11" ht="19.5" customHeight="1" thickBot="1">
      <c r="A370" s="1143" t="s">
        <v>149</v>
      </c>
      <c r="B370" s="1144"/>
      <c r="C370" s="1107" t="s">
        <v>25</v>
      </c>
      <c r="D370" s="1108"/>
      <c r="E370" s="1108"/>
      <c r="F370" s="1108"/>
      <c r="G370" s="1108"/>
      <c r="H370" s="1108"/>
      <c r="I370" s="1108"/>
      <c r="J370" s="1108"/>
      <c r="K370" s="1109"/>
    </row>
    <row r="371" spans="1:11" ht="19.5" customHeight="1">
      <c r="A371" s="383" t="s">
        <v>150</v>
      </c>
      <c r="B371" s="95" t="s">
        <v>151</v>
      </c>
      <c r="C371" s="1089" t="s">
        <v>219</v>
      </c>
      <c r="D371" s="1090"/>
      <c r="E371" s="1090"/>
      <c r="F371" s="1090"/>
      <c r="G371" s="1090"/>
      <c r="H371" s="1090"/>
      <c r="I371" s="1090"/>
      <c r="J371" s="1090"/>
      <c r="K371" s="1091"/>
    </row>
    <row r="372" spans="1:11" ht="19.5" customHeight="1">
      <c r="A372" s="384"/>
      <c r="B372" s="96" t="s">
        <v>152</v>
      </c>
      <c r="C372" s="1092" t="s">
        <v>468</v>
      </c>
      <c r="D372" s="1093"/>
      <c r="E372" s="1093"/>
      <c r="F372" s="1093"/>
      <c r="G372" s="1093"/>
      <c r="H372" s="1093"/>
      <c r="I372" s="1093"/>
      <c r="J372" s="1093"/>
      <c r="K372" s="1094"/>
    </row>
    <row r="373" spans="1:11" ht="19.5" customHeight="1">
      <c r="A373" s="384"/>
      <c r="B373" s="96" t="s">
        <v>153</v>
      </c>
      <c r="C373" s="1095" t="s">
        <v>23</v>
      </c>
      <c r="D373" s="1096"/>
      <c r="E373" s="1096"/>
      <c r="F373" s="1096"/>
      <c r="G373" s="1096"/>
      <c r="H373" s="1096"/>
      <c r="I373" s="1096"/>
      <c r="J373" s="1096"/>
      <c r="K373" s="1097"/>
    </row>
    <row r="374" spans="1:11" ht="19.5" customHeight="1">
      <c r="A374" s="384"/>
      <c r="B374" s="96" t="s">
        <v>186</v>
      </c>
      <c r="C374" s="1095"/>
      <c r="D374" s="1096"/>
      <c r="E374" s="1096"/>
      <c r="F374" s="1096"/>
      <c r="G374" s="1096"/>
      <c r="H374" s="1096"/>
      <c r="I374" s="1096"/>
      <c r="J374" s="1096"/>
      <c r="K374" s="1097"/>
    </row>
    <row r="375" spans="1:11" ht="19.5" customHeight="1">
      <c r="A375" s="384"/>
      <c r="B375" s="96" t="s">
        <v>154</v>
      </c>
      <c r="C375" s="1095"/>
      <c r="D375" s="1096"/>
      <c r="E375" s="1096"/>
      <c r="F375" s="1096"/>
      <c r="G375" s="1096"/>
      <c r="H375" s="1096"/>
      <c r="I375" s="1096"/>
      <c r="J375" s="1096"/>
      <c r="K375" s="1097"/>
    </row>
    <row r="376" spans="1:11" ht="19.5" customHeight="1">
      <c r="A376" s="384"/>
      <c r="B376" s="96" t="s">
        <v>205</v>
      </c>
      <c r="C376" s="1083"/>
      <c r="D376" s="1084"/>
      <c r="E376" s="1084"/>
      <c r="F376" s="1084"/>
      <c r="G376" s="1084"/>
      <c r="H376" s="1084"/>
      <c r="I376" s="1084"/>
      <c r="J376" s="1084"/>
      <c r="K376" s="1085"/>
    </row>
    <row r="377" spans="1:11" ht="19.5" customHeight="1">
      <c r="A377" s="384"/>
      <c r="B377" s="96" t="s">
        <v>702</v>
      </c>
      <c r="C377" s="1083"/>
      <c r="D377" s="1084"/>
      <c r="E377" s="1084"/>
      <c r="F377" s="1084"/>
      <c r="G377" s="1084"/>
      <c r="H377" s="1084"/>
      <c r="I377" s="1084"/>
      <c r="J377" s="1084"/>
      <c r="K377" s="1085"/>
    </row>
    <row r="378" spans="1:11" ht="19.5" customHeight="1">
      <c r="A378" s="384"/>
      <c r="B378" s="96" t="s">
        <v>489</v>
      </c>
      <c r="C378" s="1083"/>
      <c r="D378" s="1084"/>
      <c r="E378" s="1084"/>
      <c r="F378" s="1084"/>
      <c r="G378" s="1084"/>
      <c r="H378" s="1084"/>
      <c r="I378" s="1084"/>
      <c r="J378" s="1084"/>
      <c r="K378" s="1085"/>
    </row>
    <row r="379" spans="1:11" ht="19.5" customHeight="1">
      <c r="A379" s="384"/>
      <c r="B379" s="96" t="s">
        <v>670</v>
      </c>
      <c r="C379" s="1083"/>
      <c r="D379" s="1084"/>
      <c r="E379" s="1084"/>
      <c r="F379" s="1084"/>
      <c r="G379" s="1084"/>
      <c r="H379" s="1084"/>
      <c r="I379" s="1084"/>
      <c r="J379" s="1084"/>
      <c r="K379" s="1085"/>
    </row>
    <row r="380" spans="1:11" ht="19.5" customHeight="1" thickBot="1">
      <c r="A380" s="385"/>
      <c r="B380" s="97" t="s">
        <v>712</v>
      </c>
      <c r="C380" s="1083"/>
      <c r="D380" s="1084"/>
      <c r="E380" s="1084"/>
      <c r="F380" s="1084"/>
      <c r="G380" s="1084"/>
      <c r="H380" s="1084"/>
      <c r="I380" s="1084"/>
      <c r="J380" s="1084"/>
      <c r="K380" s="1085"/>
    </row>
    <row r="381" spans="1:11" ht="19.5" customHeight="1" thickBot="1">
      <c r="A381" s="1131" t="s">
        <v>155</v>
      </c>
      <c r="B381" s="1132"/>
      <c r="C381" s="1132"/>
      <c r="D381" s="1132"/>
      <c r="E381" s="1132"/>
      <c r="F381" s="1132"/>
      <c r="G381" s="1132"/>
      <c r="H381" s="1132"/>
      <c r="I381" s="1132"/>
      <c r="J381" s="1132"/>
      <c r="K381" s="1133"/>
    </row>
    <row r="382" spans="1:11" ht="19.5" customHeight="1">
      <c r="A382" s="1134" t="s">
        <v>188</v>
      </c>
      <c r="B382" s="1135"/>
      <c r="C382" s="1135"/>
      <c r="D382" s="1135"/>
      <c r="E382" s="1135"/>
      <c r="F382" s="1135"/>
      <c r="G382" s="1135"/>
      <c r="H382" s="1135"/>
      <c r="I382" s="1135"/>
      <c r="J382" s="1135"/>
      <c r="K382" s="1136"/>
    </row>
    <row r="383" spans="1:11" ht="19.5" customHeight="1" thickBot="1">
      <c r="A383" s="1137" t="s">
        <v>82</v>
      </c>
      <c r="B383" s="1138"/>
      <c r="C383" s="1139"/>
      <c r="D383" s="1139"/>
      <c r="E383" s="1139"/>
      <c r="F383" s="1139"/>
      <c r="G383" s="1139"/>
      <c r="H383" s="1139"/>
      <c r="I383" s="1139"/>
      <c r="J383" s="1139"/>
      <c r="K383" s="1140"/>
    </row>
    <row r="384" spans="1:11" ht="19.5" customHeight="1" thickBot="1">
      <c r="A384" s="1141" t="s">
        <v>83</v>
      </c>
      <c r="B384" s="1142"/>
      <c r="C384" s="1061" t="s">
        <v>215</v>
      </c>
      <c r="D384" s="1062"/>
      <c r="E384" s="1063"/>
      <c r="F384" s="1079" t="s">
        <v>235</v>
      </c>
      <c r="G384" s="1080"/>
      <c r="H384" s="1081"/>
      <c r="I384" s="1079" t="s">
        <v>470</v>
      </c>
      <c r="J384" s="1080"/>
      <c r="K384" s="1081"/>
    </row>
    <row r="385" spans="1:11" ht="19.5" customHeight="1">
      <c r="A385" s="1045" t="s">
        <v>189</v>
      </c>
      <c r="B385" s="1105" t="s">
        <v>190</v>
      </c>
      <c r="C385" s="1037" t="s">
        <v>60</v>
      </c>
      <c r="D385" s="1038"/>
      <c r="E385" s="1039" t="s">
        <v>61</v>
      </c>
      <c r="F385" s="1037" t="s">
        <v>60</v>
      </c>
      <c r="G385" s="1038"/>
      <c r="H385" s="1039" t="s">
        <v>61</v>
      </c>
      <c r="I385" s="1037" t="s">
        <v>60</v>
      </c>
      <c r="J385" s="1038"/>
      <c r="K385" s="1039" t="s">
        <v>61</v>
      </c>
    </row>
    <row r="386" spans="1:11" ht="19.5" customHeight="1" thickBot="1">
      <c r="A386" s="1046"/>
      <c r="B386" s="1106"/>
      <c r="C386" s="123" t="s">
        <v>62</v>
      </c>
      <c r="D386" s="124" t="s">
        <v>63</v>
      </c>
      <c r="E386" s="1082"/>
      <c r="F386" s="123" t="s">
        <v>62</v>
      </c>
      <c r="G386" s="124" t="s">
        <v>63</v>
      </c>
      <c r="H386" s="1082"/>
      <c r="I386" s="123" t="s">
        <v>62</v>
      </c>
      <c r="J386" s="124" t="s">
        <v>63</v>
      </c>
      <c r="K386" s="1082"/>
    </row>
    <row r="387" spans="1:11" ht="19.5" customHeight="1">
      <c r="A387" s="1058" t="s">
        <v>238</v>
      </c>
      <c r="B387" s="107"/>
      <c r="C387" s="100"/>
      <c r="D387" s="98"/>
      <c r="E387" s="99"/>
      <c r="F387" s="100"/>
      <c r="G387" s="98"/>
      <c r="H387" s="99"/>
      <c r="I387" s="100"/>
      <c r="J387" s="98"/>
      <c r="K387" s="99"/>
    </row>
    <row r="388" spans="1:11" ht="19.5" customHeight="1">
      <c r="A388" s="1059"/>
      <c r="B388" s="108"/>
      <c r="C388" s="103"/>
      <c r="D388" s="101"/>
      <c r="E388" s="102"/>
      <c r="F388" s="103"/>
      <c r="G388" s="101"/>
      <c r="H388" s="102"/>
      <c r="I388" s="103"/>
      <c r="J388" s="101"/>
      <c r="K388" s="102"/>
    </row>
    <row r="389" spans="1:11" ht="19.5" customHeight="1">
      <c r="A389" s="1059"/>
      <c r="B389" s="108"/>
      <c r="C389" s="103"/>
      <c r="D389" s="101"/>
      <c r="E389" s="102"/>
      <c r="F389" s="103"/>
      <c r="G389" s="101"/>
      <c r="H389" s="102"/>
      <c r="I389" s="103"/>
      <c r="J389" s="101"/>
      <c r="K389" s="102"/>
    </row>
    <row r="390" spans="1:11" ht="19.5" customHeight="1">
      <c r="A390" s="1059"/>
      <c r="B390" s="108"/>
      <c r="C390" s="103"/>
      <c r="D390" s="101"/>
      <c r="E390" s="102"/>
      <c r="F390" s="103"/>
      <c r="G390" s="101"/>
      <c r="H390" s="102"/>
      <c r="I390" s="103"/>
      <c r="J390" s="101"/>
      <c r="K390" s="102"/>
    </row>
    <row r="391" spans="1:11" ht="19.5" customHeight="1" thickBot="1">
      <c r="A391" s="1059"/>
      <c r="B391" s="109"/>
      <c r="C391" s="104"/>
      <c r="D391" s="105"/>
      <c r="E391" s="106"/>
      <c r="F391" s="103"/>
      <c r="G391" s="101"/>
      <c r="H391" s="102"/>
      <c r="I391" s="103"/>
      <c r="J391" s="101"/>
      <c r="K391" s="102"/>
    </row>
    <row r="392" spans="1:11" ht="19.5" customHeight="1" thickBot="1">
      <c r="A392" s="1060"/>
      <c r="B392" s="84" t="s">
        <v>199</v>
      </c>
      <c r="C392" s="112">
        <f>SUM(C387:C391)</f>
        <v>0</v>
      </c>
      <c r="D392" s="113"/>
      <c r="E392" s="122">
        <f>SUM(E387:E391)</f>
        <v>0</v>
      </c>
      <c r="F392" s="112">
        <f>SUM(F387:F391)</f>
        <v>0</v>
      </c>
      <c r="G392" s="113"/>
      <c r="H392" s="122">
        <f>SUM(H387:H391)</f>
        <v>0</v>
      </c>
      <c r="I392" s="112">
        <f>SUM(I387:I391)</f>
        <v>0</v>
      </c>
      <c r="J392" s="113"/>
      <c r="K392" s="122">
        <f>SUM(K387:K391)</f>
        <v>0</v>
      </c>
    </row>
    <row r="393" spans="1:11" ht="19.5" customHeight="1">
      <c r="A393" s="30"/>
      <c r="B393" s="31"/>
      <c r="C393" s="32"/>
      <c r="D393" s="32"/>
      <c r="E393" s="32"/>
      <c r="F393" s="32"/>
      <c r="G393" s="32"/>
      <c r="H393" s="32"/>
      <c r="I393" s="32"/>
      <c r="J393" s="32"/>
      <c r="K393" s="33"/>
    </row>
    <row r="394" spans="1:11" ht="19.5" customHeight="1" hidden="1">
      <c r="A394" s="1058" t="s">
        <v>239</v>
      </c>
      <c r="B394" s="107"/>
      <c r="C394" s="100"/>
      <c r="D394" s="98"/>
      <c r="E394" s="99"/>
      <c r="F394" s="100"/>
      <c r="G394" s="98"/>
      <c r="H394" s="99"/>
      <c r="I394" s="100"/>
      <c r="J394" s="98"/>
      <c r="K394" s="99"/>
    </row>
    <row r="395" spans="1:11" ht="19.5" customHeight="1" hidden="1">
      <c r="A395" s="1059"/>
      <c r="B395" s="111"/>
      <c r="C395" s="103"/>
      <c r="D395" s="101"/>
      <c r="E395" s="102"/>
      <c r="F395" s="103"/>
      <c r="G395" s="101"/>
      <c r="H395" s="102"/>
      <c r="I395" s="103"/>
      <c r="J395" s="101"/>
      <c r="K395" s="102"/>
    </row>
    <row r="396" spans="1:11" ht="19.5" customHeight="1" hidden="1">
      <c r="A396" s="1059"/>
      <c r="B396" s="108"/>
      <c r="C396" s="103"/>
      <c r="D396" s="101"/>
      <c r="E396" s="102"/>
      <c r="F396" s="103"/>
      <c r="G396" s="101"/>
      <c r="H396" s="102"/>
      <c r="I396" s="103"/>
      <c r="J396" s="101"/>
      <c r="K396" s="102"/>
    </row>
    <row r="397" spans="1:11" ht="19.5" customHeight="1" hidden="1">
      <c r="A397" s="1059"/>
      <c r="B397" s="108"/>
      <c r="C397" s="103"/>
      <c r="D397" s="101"/>
      <c r="E397" s="102"/>
      <c r="F397" s="103"/>
      <c r="G397" s="101"/>
      <c r="H397" s="102"/>
      <c r="I397" s="103"/>
      <c r="J397" s="101"/>
      <c r="K397" s="102"/>
    </row>
    <row r="398" spans="1:11" ht="19.5" customHeight="1" hidden="1">
      <c r="A398" s="1059"/>
      <c r="B398" s="109"/>
      <c r="C398" s="104"/>
      <c r="D398" s="105"/>
      <c r="E398" s="106"/>
      <c r="F398" s="103"/>
      <c r="G398" s="101"/>
      <c r="H398" s="102"/>
      <c r="I398" s="103"/>
      <c r="J398" s="101"/>
      <c r="K398" s="102"/>
    </row>
    <row r="399" spans="1:11" ht="19.5" customHeight="1" hidden="1">
      <c r="A399" s="1060"/>
      <c r="B399" s="84" t="s">
        <v>199</v>
      </c>
      <c r="C399" s="112">
        <f>SUM(C394:C398)</f>
        <v>0</v>
      </c>
      <c r="D399" s="113"/>
      <c r="E399" s="122">
        <f>SUM(E394:E398)</f>
        <v>0</v>
      </c>
      <c r="F399" s="112">
        <f>SUM(F394:F398)</f>
        <v>0</v>
      </c>
      <c r="G399" s="113"/>
      <c r="H399" s="122">
        <f>SUM(H394:H398)</f>
        <v>0</v>
      </c>
      <c r="I399" s="112">
        <f>SUM(I394:I398)</f>
        <v>0</v>
      </c>
      <c r="J399" s="113"/>
      <c r="K399" s="122">
        <f>SUM(K394:K398)</f>
        <v>0</v>
      </c>
    </row>
    <row r="400" spans="1:11" ht="19.5" customHeight="1" hidden="1">
      <c r="A400" s="30"/>
      <c r="B400" s="31"/>
      <c r="C400" s="32"/>
      <c r="D400" s="32"/>
      <c r="E400" s="32"/>
      <c r="F400" s="32"/>
      <c r="G400" s="32"/>
      <c r="H400" s="32"/>
      <c r="I400" s="32"/>
      <c r="J400" s="32"/>
      <c r="K400" s="33"/>
    </row>
    <row r="401" spans="1:11" ht="19.5" customHeight="1" hidden="1">
      <c r="A401" s="1058" t="s">
        <v>240</v>
      </c>
      <c r="B401" s="107"/>
      <c r="C401" s="100"/>
      <c r="D401" s="98"/>
      <c r="E401" s="99"/>
      <c r="F401" s="100"/>
      <c r="G401" s="98"/>
      <c r="H401" s="99"/>
      <c r="I401" s="100"/>
      <c r="J401" s="98"/>
      <c r="K401" s="99"/>
    </row>
    <row r="402" spans="1:11" ht="19.5" customHeight="1" hidden="1">
      <c r="A402" s="1059"/>
      <c r="B402" s="111"/>
      <c r="C402" s="103"/>
      <c r="D402" s="101"/>
      <c r="E402" s="102"/>
      <c r="F402" s="103"/>
      <c r="G402" s="101"/>
      <c r="H402" s="102"/>
      <c r="I402" s="103"/>
      <c r="J402" s="101"/>
      <c r="K402" s="102"/>
    </row>
    <row r="403" spans="1:11" ht="19.5" customHeight="1" hidden="1">
      <c r="A403" s="1059"/>
      <c r="B403" s="108"/>
      <c r="C403" s="103"/>
      <c r="D403" s="101"/>
      <c r="E403" s="102"/>
      <c r="F403" s="103"/>
      <c r="G403" s="101"/>
      <c r="H403" s="102"/>
      <c r="I403" s="103"/>
      <c r="J403" s="101"/>
      <c r="K403" s="102"/>
    </row>
    <row r="404" spans="1:11" ht="19.5" customHeight="1" hidden="1">
      <c r="A404" s="1059"/>
      <c r="B404" s="108"/>
      <c r="C404" s="103"/>
      <c r="D404" s="101"/>
      <c r="E404" s="102"/>
      <c r="F404" s="103"/>
      <c r="G404" s="101"/>
      <c r="H404" s="102"/>
      <c r="I404" s="103"/>
      <c r="J404" s="101"/>
      <c r="K404" s="102"/>
    </row>
    <row r="405" spans="1:11" ht="19.5" customHeight="1" hidden="1">
      <c r="A405" s="1059"/>
      <c r="B405" s="109"/>
      <c r="C405" s="104"/>
      <c r="D405" s="105"/>
      <c r="E405" s="106"/>
      <c r="F405" s="103"/>
      <c r="G405" s="101"/>
      <c r="H405" s="102"/>
      <c r="I405" s="103"/>
      <c r="J405" s="101"/>
      <c r="K405" s="102"/>
    </row>
    <row r="406" spans="1:11" ht="19.5" customHeight="1" hidden="1">
      <c r="A406" s="1060"/>
      <c r="B406" s="84" t="s">
        <v>199</v>
      </c>
      <c r="C406" s="112">
        <f>SUM(C401:C405)</f>
        <v>0</v>
      </c>
      <c r="D406" s="113"/>
      <c r="E406" s="122">
        <f>SUM(E401:E405)</f>
        <v>0</v>
      </c>
      <c r="F406" s="112">
        <f>SUM(F401:F405)</f>
        <v>0</v>
      </c>
      <c r="G406" s="113"/>
      <c r="H406" s="122">
        <f>SUM(H401:H405)</f>
        <v>0</v>
      </c>
      <c r="I406" s="112">
        <f>SUM(I401:I405)</f>
        <v>0</v>
      </c>
      <c r="J406" s="113"/>
      <c r="K406" s="122">
        <f>SUM(K401:K405)</f>
        <v>0</v>
      </c>
    </row>
    <row r="407" spans="1:11" ht="19.5" customHeight="1" hidden="1">
      <c r="A407" s="30"/>
      <c r="B407" s="31"/>
      <c r="C407" s="32"/>
      <c r="D407" s="32"/>
      <c r="E407" s="32"/>
      <c r="F407" s="32"/>
      <c r="G407" s="32"/>
      <c r="H407" s="32"/>
      <c r="I407" s="32"/>
      <c r="J407" s="32"/>
      <c r="K407" s="33"/>
    </row>
    <row r="408" spans="1:11" ht="19.5" customHeight="1" hidden="1">
      <c r="A408" s="1058" t="s">
        <v>241</v>
      </c>
      <c r="B408" s="107"/>
      <c r="C408" s="100"/>
      <c r="D408" s="98"/>
      <c r="E408" s="99"/>
      <c r="F408" s="100"/>
      <c r="G408" s="98"/>
      <c r="H408" s="99"/>
      <c r="I408" s="100"/>
      <c r="J408" s="98"/>
      <c r="K408" s="99"/>
    </row>
    <row r="409" spans="1:11" ht="19.5" customHeight="1" hidden="1">
      <c r="A409" s="1059"/>
      <c r="B409" s="111"/>
      <c r="C409" s="103"/>
      <c r="D409" s="101"/>
      <c r="E409" s="102"/>
      <c r="F409" s="103"/>
      <c r="G409" s="101"/>
      <c r="H409" s="102"/>
      <c r="I409" s="103"/>
      <c r="J409" s="101"/>
      <c r="K409" s="102"/>
    </row>
    <row r="410" spans="1:11" ht="19.5" customHeight="1" hidden="1">
      <c r="A410" s="1059"/>
      <c r="B410" s="108"/>
      <c r="C410" s="103"/>
      <c r="D410" s="101"/>
      <c r="E410" s="102"/>
      <c r="F410" s="103"/>
      <c r="G410" s="101"/>
      <c r="H410" s="102"/>
      <c r="I410" s="103"/>
      <c r="J410" s="101"/>
      <c r="K410" s="102"/>
    </row>
    <row r="411" spans="1:11" ht="19.5" customHeight="1" hidden="1">
      <c r="A411" s="1059"/>
      <c r="B411" s="108"/>
      <c r="C411" s="103"/>
      <c r="D411" s="101"/>
      <c r="E411" s="102"/>
      <c r="F411" s="103"/>
      <c r="G411" s="101"/>
      <c r="H411" s="102"/>
      <c r="I411" s="103"/>
      <c r="J411" s="101"/>
      <c r="K411" s="102"/>
    </row>
    <row r="412" spans="1:11" ht="19.5" customHeight="1" hidden="1">
      <c r="A412" s="1059"/>
      <c r="B412" s="109"/>
      <c r="C412" s="104"/>
      <c r="D412" s="105"/>
      <c r="E412" s="106"/>
      <c r="F412" s="103"/>
      <c r="G412" s="101"/>
      <c r="H412" s="102"/>
      <c r="I412" s="103"/>
      <c r="J412" s="101"/>
      <c r="K412" s="102"/>
    </row>
    <row r="413" spans="1:11" ht="19.5" customHeight="1" hidden="1">
      <c r="A413" s="1060"/>
      <c r="B413" s="84" t="s">
        <v>199</v>
      </c>
      <c r="C413" s="112">
        <f>SUM(C408:C412)</f>
        <v>0</v>
      </c>
      <c r="D413" s="113"/>
      <c r="E413" s="122">
        <f>SUM(E408:E412)</f>
        <v>0</v>
      </c>
      <c r="F413" s="112">
        <f>SUM(F408:F412)</f>
        <v>0</v>
      </c>
      <c r="G413" s="113"/>
      <c r="H413" s="122">
        <f>SUM(H408:H412)</f>
        <v>0</v>
      </c>
      <c r="I413" s="112">
        <f>SUM(I408:I412)</f>
        <v>0</v>
      </c>
      <c r="J413" s="113"/>
      <c r="K413" s="122">
        <f>SUM(K408:K412)</f>
        <v>0</v>
      </c>
    </row>
    <row r="414" spans="1:11" ht="19.5" customHeight="1" hidden="1">
      <c r="A414" s="30"/>
      <c r="B414" s="31"/>
      <c r="C414" s="32"/>
      <c r="D414" s="32"/>
      <c r="E414" s="32"/>
      <c r="F414" s="32"/>
      <c r="G414" s="32"/>
      <c r="H414" s="32"/>
      <c r="I414" s="32"/>
      <c r="J414" s="32"/>
      <c r="K414" s="33"/>
    </row>
    <row r="415" spans="1:11" ht="19.5" customHeight="1" hidden="1">
      <c r="A415" s="1058" t="s">
        <v>242</v>
      </c>
      <c r="B415" s="107"/>
      <c r="C415" s="100"/>
      <c r="D415" s="98"/>
      <c r="E415" s="99"/>
      <c r="F415" s="100"/>
      <c r="G415" s="98"/>
      <c r="H415" s="99"/>
      <c r="I415" s="100"/>
      <c r="J415" s="98"/>
      <c r="K415" s="99"/>
    </row>
    <row r="416" spans="1:11" ht="19.5" customHeight="1" hidden="1">
      <c r="A416" s="1059"/>
      <c r="B416" s="111"/>
      <c r="C416" s="103"/>
      <c r="D416" s="101"/>
      <c r="E416" s="102"/>
      <c r="F416" s="103"/>
      <c r="G416" s="101"/>
      <c r="H416" s="102"/>
      <c r="I416" s="103"/>
      <c r="J416" s="101"/>
      <c r="K416" s="102"/>
    </row>
    <row r="417" spans="1:11" ht="19.5" customHeight="1" hidden="1">
      <c r="A417" s="1059"/>
      <c r="B417" s="111"/>
      <c r="C417" s="103"/>
      <c r="D417" s="101"/>
      <c r="E417" s="102"/>
      <c r="F417" s="103"/>
      <c r="G417" s="101"/>
      <c r="H417" s="102"/>
      <c r="I417" s="103"/>
      <c r="J417" s="101"/>
      <c r="K417" s="102"/>
    </row>
    <row r="418" spans="1:11" ht="19.5" customHeight="1" hidden="1">
      <c r="A418" s="1059"/>
      <c r="B418" s="108"/>
      <c r="C418" s="103"/>
      <c r="D418" s="101"/>
      <c r="E418" s="102"/>
      <c r="F418" s="103"/>
      <c r="G418" s="101"/>
      <c r="H418" s="102"/>
      <c r="I418" s="103"/>
      <c r="J418" s="101"/>
      <c r="K418" s="102"/>
    </row>
    <row r="419" spans="1:11" ht="19.5" customHeight="1" hidden="1">
      <c r="A419" s="1059"/>
      <c r="B419" s="108"/>
      <c r="C419" s="103"/>
      <c r="D419" s="101"/>
      <c r="E419" s="102"/>
      <c r="F419" s="103"/>
      <c r="G419" s="101"/>
      <c r="H419" s="102"/>
      <c r="I419" s="103"/>
      <c r="J419" s="101"/>
      <c r="K419" s="102"/>
    </row>
    <row r="420" spans="1:11" ht="19.5" customHeight="1" hidden="1">
      <c r="A420" s="1059"/>
      <c r="B420" s="109"/>
      <c r="C420" s="104"/>
      <c r="D420" s="105"/>
      <c r="E420" s="106"/>
      <c r="F420" s="103"/>
      <c r="G420" s="101"/>
      <c r="H420" s="102"/>
      <c r="I420" s="103"/>
      <c r="J420" s="101"/>
      <c r="K420" s="102"/>
    </row>
    <row r="421" spans="1:11" ht="19.5" customHeight="1" hidden="1">
      <c r="A421" s="1060"/>
      <c r="B421" s="84" t="s">
        <v>199</v>
      </c>
      <c r="C421" s="112">
        <f>SUM(C415:C420)</f>
        <v>0</v>
      </c>
      <c r="D421" s="113"/>
      <c r="E421" s="122">
        <f>SUM(E415:E420)</f>
        <v>0</v>
      </c>
      <c r="F421" s="112">
        <f>SUM(F415:F420)</f>
        <v>0</v>
      </c>
      <c r="G421" s="113"/>
      <c r="H421" s="122">
        <f>SUM(H415:H420)</f>
        <v>0</v>
      </c>
      <c r="I421" s="112">
        <f>SUM(I415:I420)</f>
        <v>0</v>
      </c>
      <c r="J421" s="113"/>
      <c r="K421" s="122">
        <f>SUM(K415:K420)</f>
        <v>0</v>
      </c>
    </row>
    <row r="422" spans="1:11" ht="0.75" customHeight="1" thickBot="1">
      <c r="A422" s="30"/>
      <c r="B422" s="31"/>
      <c r="C422" s="32"/>
      <c r="D422" s="32"/>
      <c r="E422" s="32"/>
      <c r="F422" s="32"/>
      <c r="G422" s="32"/>
      <c r="H422" s="32"/>
      <c r="I422" s="32"/>
      <c r="J422" s="32"/>
      <c r="K422" s="33"/>
    </row>
    <row r="423" spans="1:11" ht="19.5" customHeight="1" hidden="1">
      <c r="A423" s="1058" t="s">
        <v>243</v>
      </c>
      <c r="B423" s="107"/>
      <c r="C423" s="100"/>
      <c r="D423" s="98"/>
      <c r="E423" s="99"/>
      <c r="F423" s="100"/>
      <c r="G423" s="98"/>
      <c r="H423" s="99"/>
      <c r="I423" s="100"/>
      <c r="J423" s="98"/>
      <c r="K423" s="99"/>
    </row>
    <row r="424" spans="1:11" ht="19.5" customHeight="1" hidden="1">
      <c r="A424" s="1059"/>
      <c r="B424" s="111"/>
      <c r="C424" s="103"/>
      <c r="D424" s="101"/>
      <c r="E424" s="102"/>
      <c r="F424" s="103"/>
      <c r="G424" s="101"/>
      <c r="H424" s="102"/>
      <c r="I424" s="103"/>
      <c r="J424" s="101"/>
      <c r="K424" s="102"/>
    </row>
    <row r="425" spans="1:11" ht="19.5" customHeight="1" hidden="1">
      <c r="A425" s="1059"/>
      <c r="B425" s="111"/>
      <c r="C425" s="103"/>
      <c r="D425" s="101"/>
      <c r="E425" s="102"/>
      <c r="F425" s="103"/>
      <c r="G425" s="101"/>
      <c r="H425" s="102"/>
      <c r="I425" s="103"/>
      <c r="J425" s="101"/>
      <c r="K425" s="102"/>
    </row>
    <row r="426" spans="1:11" ht="19.5" customHeight="1" hidden="1">
      <c r="A426" s="1059"/>
      <c r="B426" s="108"/>
      <c r="C426" s="103"/>
      <c r="D426" s="101"/>
      <c r="E426" s="102"/>
      <c r="F426" s="103"/>
      <c r="G426" s="101"/>
      <c r="H426" s="102"/>
      <c r="I426" s="103"/>
      <c r="J426" s="101"/>
      <c r="K426" s="102"/>
    </row>
    <row r="427" spans="1:11" ht="19.5" customHeight="1" hidden="1">
      <c r="A427" s="1059"/>
      <c r="B427" s="108"/>
      <c r="C427" s="103"/>
      <c r="D427" s="101"/>
      <c r="E427" s="102"/>
      <c r="F427" s="103"/>
      <c r="G427" s="101"/>
      <c r="H427" s="102"/>
      <c r="I427" s="103"/>
      <c r="J427" s="101"/>
      <c r="K427" s="102"/>
    </row>
    <row r="428" spans="1:11" ht="19.5" customHeight="1" hidden="1">
      <c r="A428" s="1059"/>
      <c r="B428" s="109"/>
      <c r="C428" s="104"/>
      <c r="D428" s="105"/>
      <c r="E428" s="106"/>
      <c r="F428" s="103"/>
      <c r="G428" s="101"/>
      <c r="H428" s="102"/>
      <c r="I428" s="103"/>
      <c r="J428" s="101"/>
      <c r="K428" s="102"/>
    </row>
    <row r="429" spans="1:11" ht="19.5" customHeight="1" hidden="1">
      <c r="A429" s="1060"/>
      <c r="B429" s="84" t="s">
        <v>199</v>
      </c>
      <c r="C429" s="112">
        <f>SUM(C423:C428)</f>
        <v>0</v>
      </c>
      <c r="D429" s="113"/>
      <c r="E429" s="122">
        <f>SUM(E423:E428)</f>
        <v>0</v>
      </c>
      <c r="F429" s="112">
        <f>SUM(F423:F428)</f>
        <v>0</v>
      </c>
      <c r="G429" s="113"/>
      <c r="H429" s="122">
        <f>SUM(H423:H428)</f>
        <v>0</v>
      </c>
      <c r="I429" s="112">
        <f>SUM(I423:I428)</f>
        <v>0</v>
      </c>
      <c r="J429" s="113"/>
      <c r="K429" s="122">
        <f>SUM(K423:K428)</f>
        <v>0</v>
      </c>
    </row>
    <row r="430" spans="1:11" ht="19.5" customHeight="1" thickBot="1">
      <c r="A430" s="1113" t="s">
        <v>84</v>
      </c>
      <c r="B430" s="1114"/>
      <c r="C430" s="116">
        <f>C392+C399+C406+C413+C421+C429</f>
        <v>0</v>
      </c>
      <c r="D430" s="117"/>
      <c r="E430" s="118">
        <f>E392+E399+E406+E413+E421+E429</f>
        <v>0</v>
      </c>
      <c r="F430" s="116">
        <f>F392+F399+F406+F413+F421+F429</f>
        <v>0</v>
      </c>
      <c r="G430" s="117"/>
      <c r="H430" s="118">
        <f>H392+H399+H406+H413+H421+H429</f>
        <v>0</v>
      </c>
      <c r="I430" s="116">
        <f>I392+I399+I406+I413+I421+I429</f>
        <v>0</v>
      </c>
      <c r="J430" s="117"/>
      <c r="K430" s="119">
        <f>K392+K399+K406+K413+K421+K429</f>
        <v>0</v>
      </c>
    </row>
    <row r="431" spans="1:11" ht="15" customHeight="1" thickBot="1">
      <c r="A431" s="30"/>
      <c r="B431" s="31"/>
      <c r="C431" s="32"/>
      <c r="D431" s="32"/>
      <c r="E431" s="32"/>
      <c r="F431" s="32"/>
      <c r="G431" s="32"/>
      <c r="H431" s="32"/>
      <c r="I431" s="32"/>
      <c r="J431" s="32"/>
      <c r="K431" s="33"/>
    </row>
    <row r="432" spans="1:11" ht="19.5" customHeight="1" hidden="1">
      <c r="A432" s="1127" t="s">
        <v>191</v>
      </c>
      <c r="B432" s="1128"/>
      <c r="C432" s="1129"/>
      <c r="D432" s="1129"/>
      <c r="E432" s="1129"/>
      <c r="F432" s="1129"/>
      <c r="G432" s="1129"/>
      <c r="H432" s="1129"/>
      <c r="I432" s="1129"/>
      <c r="J432" s="1129"/>
      <c r="K432" s="1130"/>
    </row>
    <row r="433" spans="1:11" ht="19.5" customHeight="1" hidden="1">
      <c r="A433" s="1058" t="s">
        <v>244</v>
      </c>
      <c r="B433" s="107"/>
      <c r="C433" s="100"/>
      <c r="D433" s="98"/>
      <c r="E433" s="99"/>
      <c r="F433" s="100"/>
      <c r="G433" s="98"/>
      <c r="H433" s="99"/>
      <c r="I433" s="100"/>
      <c r="J433" s="98"/>
      <c r="K433" s="99"/>
    </row>
    <row r="434" spans="1:11" ht="19.5" customHeight="1" hidden="1">
      <c r="A434" s="1059"/>
      <c r="B434" s="111"/>
      <c r="C434" s="103"/>
      <c r="D434" s="101"/>
      <c r="E434" s="102"/>
      <c r="F434" s="103"/>
      <c r="G434" s="101"/>
      <c r="H434" s="102"/>
      <c r="I434" s="103"/>
      <c r="J434" s="101"/>
      <c r="K434" s="102"/>
    </row>
    <row r="435" spans="1:11" ht="19.5" customHeight="1" hidden="1">
      <c r="A435" s="1059"/>
      <c r="B435" s="108"/>
      <c r="C435" s="103"/>
      <c r="D435" s="101"/>
      <c r="E435" s="102"/>
      <c r="F435" s="103"/>
      <c r="G435" s="101"/>
      <c r="H435" s="102"/>
      <c r="I435" s="103"/>
      <c r="J435" s="101"/>
      <c r="K435" s="102"/>
    </row>
    <row r="436" spans="1:11" ht="19.5" customHeight="1" hidden="1">
      <c r="A436" s="1059"/>
      <c r="B436" s="108"/>
      <c r="C436" s="103"/>
      <c r="D436" s="101"/>
      <c r="E436" s="102"/>
      <c r="F436" s="103"/>
      <c r="G436" s="101"/>
      <c r="H436" s="102"/>
      <c r="I436" s="103"/>
      <c r="J436" s="101"/>
      <c r="K436" s="102"/>
    </row>
    <row r="437" spans="1:11" ht="19.5" customHeight="1" hidden="1">
      <c r="A437" s="1059"/>
      <c r="B437" s="109"/>
      <c r="C437" s="104"/>
      <c r="D437" s="105"/>
      <c r="E437" s="106"/>
      <c r="F437" s="103"/>
      <c r="G437" s="101"/>
      <c r="H437" s="102"/>
      <c r="I437" s="103"/>
      <c r="J437" s="101"/>
      <c r="K437" s="102"/>
    </row>
    <row r="438" spans="1:11" ht="19.5" customHeight="1" hidden="1">
      <c r="A438" s="1060"/>
      <c r="B438" s="84" t="s">
        <v>199</v>
      </c>
      <c r="C438" s="112">
        <f>SUM(C433:C437)</f>
        <v>0</v>
      </c>
      <c r="D438" s="113"/>
      <c r="E438" s="122">
        <f>SUM(E433:E437)</f>
        <v>0</v>
      </c>
      <c r="F438" s="112">
        <f>SUM(F433:F437)</f>
        <v>0</v>
      </c>
      <c r="G438" s="113"/>
      <c r="H438" s="122">
        <f>SUM(H433:H437)</f>
        <v>0</v>
      </c>
      <c r="I438" s="112">
        <f>SUM(I433:I437)</f>
        <v>0</v>
      </c>
      <c r="J438" s="113"/>
      <c r="K438" s="122">
        <f>SUM(K433:K437)</f>
        <v>0</v>
      </c>
    </row>
    <row r="439" spans="1:11" ht="19.5" customHeight="1" hidden="1">
      <c r="A439" s="30"/>
      <c r="B439" s="31"/>
      <c r="C439" s="32"/>
      <c r="D439" s="32"/>
      <c r="E439" s="32"/>
      <c r="F439" s="32"/>
      <c r="G439" s="32"/>
      <c r="H439" s="32"/>
      <c r="I439" s="32"/>
      <c r="J439" s="32"/>
      <c r="K439" s="33"/>
    </row>
    <row r="440" spans="1:11" ht="19.5" customHeight="1" hidden="1">
      <c r="A440" s="1058" t="s">
        <v>245</v>
      </c>
      <c r="B440" s="107"/>
      <c r="C440" s="100"/>
      <c r="D440" s="98"/>
      <c r="E440" s="99"/>
      <c r="F440" s="100"/>
      <c r="G440" s="98"/>
      <c r="H440" s="99"/>
      <c r="I440" s="100"/>
      <c r="J440" s="98"/>
      <c r="K440" s="99"/>
    </row>
    <row r="441" spans="1:11" ht="19.5" customHeight="1" hidden="1">
      <c r="A441" s="1059"/>
      <c r="B441" s="111"/>
      <c r="C441" s="103"/>
      <c r="D441" s="101"/>
      <c r="E441" s="102"/>
      <c r="F441" s="103"/>
      <c r="G441" s="101"/>
      <c r="H441" s="102"/>
      <c r="I441" s="103"/>
      <c r="J441" s="101"/>
      <c r="K441" s="102"/>
    </row>
    <row r="442" spans="1:11" ht="19.5" customHeight="1" hidden="1">
      <c r="A442" s="1059"/>
      <c r="B442" s="108"/>
      <c r="C442" s="103"/>
      <c r="D442" s="101"/>
      <c r="E442" s="102"/>
      <c r="F442" s="103"/>
      <c r="G442" s="101"/>
      <c r="H442" s="102"/>
      <c r="I442" s="103"/>
      <c r="J442" s="101"/>
      <c r="K442" s="102"/>
    </row>
    <row r="443" spans="1:11" ht="19.5" customHeight="1" hidden="1">
      <c r="A443" s="1059"/>
      <c r="B443" s="108"/>
      <c r="C443" s="103"/>
      <c r="D443" s="101"/>
      <c r="E443" s="102"/>
      <c r="F443" s="103"/>
      <c r="G443" s="101"/>
      <c r="H443" s="102"/>
      <c r="I443" s="103"/>
      <c r="J443" s="101"/>
      <c r="K443" s="102"/>
    </row>
    <row r="444" spans="1:11" ht="19.5" customHeight="1" hidden="1">
      <c r="A444" s="1059"/>
      <c r="B444" s="109"/>
      <c r="C444" s="104"/>
      <c r="D444" s="105"/>
      <c r="E444" s="106"/>
      <c r="F444" s="103"/>
      <c r="G444" s="101"/>
      <c r="H444" s="102"/>
      <c r="I444" s="103"/>
      <c r="J444" s="101"/>
      <c r="K444" s="102"/>
    </row>
    <row r="445" spans="1:11" ht="19.5" customHeight="1" hidden="1">
      <c r="A445" s="1060"/>
      <c r="B445" s="84" t="s">
        <v>199</v>
      </c>
      <c r="C445" s="112">
        <f>SUM(C440:C444)</f>
        <v>0</v>
      </c>
      <c r="D445" s="113"/>
      <c r="E445" s="122">
        <f>SUM(E440:E444)</f>
        <v>0</v>
      </c>
      <c r="F445" s="112">
        <f>SUM(F440:F444)</f>
        <v>0</v>
      </c>
      <c r="G445" s="113"/>
      <c r="H445" s="122">
        <f>SUM(H440:H444)</f>
        <v>0</v>
      </c>
      <c r="I445" s="112">
        <f>SUM(I440:I444)</f>
        <v>0</v>
      </c>
      <c r="J445" s="113"/>
      <c r="K445" s="122">
        <f>SUM(K440:K444)</f>
        <v>0</v>
      </c>
    </row>
    <row r="446" spans="1:11" ht="19.5" customHeight="1" hidden="1">
      <c r="A446" s="30"/>
      <c r="B446" s="31"/>
      <c r="C446" s="32"/>
      <c r="D446" s="32"/>
      <c r="E446" s="32"/>
      <c r="F446" s="32"/>
      <c r="G446" s="32"/>
      <c r="H446" s="32"/>
      <c r="I446" s="32"/>
      <c r="J446" s="32"/>
      <c r="K446" s="33"/>
    </row>
    <row r="447" spans="1:11" ht="19.5" customHeight="1" hidden="1">
      <c r="A447" s="1058" t="s">
        <v>246</v>
      </c>
      <c r="B447" s="107"/>
      <c r="C447" s="100"/>
      <c r="D447" s="98"/>
      <c r="E447" s="99"/>
      <c r="F447" s="100"/>
      <c r="G447" s="98"/>
      <c r="H447" s="99"/>
      <c r="I447" s="100"/>
      <c r="J447" s="98"/>
      <c r="K447" s="99"/>
    </row>
    <row r="448" spans="1:11" ht="19.5" customHeight="1" hidden="1">
      <c r="A448" s="1059"/>
      <c r="B448" s="111"/>
      <c r="C448" s="103"/>
      <c r="D448" s="101"/>
      <c r="E448" s="102"/>
      <c r="F448" s="103"/>
      <c r="G448" s="101"/>
      <c r="H448" s="102"/>
      <c r="I448" s="103"/>
      <c r="J448" s="101"/>
      <c r="K448" s="102"/>
    </row>
    <row r="449" spans="1:11" ht="19.5" customHeight="1" hidden="1">
      <c r="A449" s="1059"/>
      <c r="B449" s="108"/>
      <c r="C449" s="103"/>
      <c r="D449" s="101"/>
      <c r="E449" s="102"/>
      <c r="F449" s="103"/>
      <c r="G449" s="101"/>
      <c r="H449" s="102"/>
      <c r="I449" s="103"/>
      <c r="J449" s="101"/>
      <c r="K449" s="102"/>
    </row>
    <row r="450" spans="1:11" ht="19.5" customHeight="1" hidden="1">
      <c r="A450" s="1059"/>
      <c r="B450" s="108"/>
      <c r="C450" s="103"/>
      <c r="D450" s="101"/>
      <c r="E450" s="102"/>
      <c r="F450" s="103"/>
      <c r="G450" s="101"/>
      <c r="H450" s="102"/>
      <c r="I450" s="103"/>
      <c r="J450" s="101"/>
      <c r="K450" s="102"/>
    </row>
    <row r="451" spans="1:11" ht="19.5" customHeight="1" hidden="1">
      <c r="A451" s="1059"/>
      <c r="B451" s="109"/>
      <c r="C451" s="104"/>
      <c r="D451" s="105"/>
      <c r="E451" s="106"/>
      <c r="F451" s="103"/>
      <c r="G451" s="101"/>
      <c r="H451" s="102"/>
      <c r="I451" s="103"/>
      <c r="J451" s="101"/>
      <c r="K451" s="102"/>
    </row>
    <row r="452" spans="1:11" ht="19.5" customHeight="1" hidden="1">
      <c r="A452" s="1060"/>
      <c r="B452" s="84" t="s">
        <v>199</v>
      </c>
      <c r="C452" s="112">
        <f>SUM(C447:C451)</f>
        <v>0</v>
      </c>
      <c r="D452" s="113"/>
      <c r="E452" s="122">
        <f>SUM(E447:E451)</f>
        <v>0</v>
      </c>
      <c r="F452" s="112">
        <f>SUM(F447:F451)</f>
        <v>0</v>
      </c>
      <c r="G452" s="113"/>
      <c r="H452" s="122">
        <f>SUM(H447:H451)</f>
        <v>0</v>
      </c>
      <c r="I452" s="112">
        <f>SUM(I447:I451)</f>
        <v>0</v>
      </c>
      <c r="J452" s="113"/>
      <c r="K452" s="122">
        <f>SUM(K447:K451)</f>
        <v>0</v>
      </c>
    </row>
    <row r="453" spans="1:11" ht="19.5" customHeight="1" hidden="1">
      <c r="A453" s="30"/>
      <c r="B453" s="31"/>
      <c r="C453" s="32"/>
      <c r="D453" s="32"/>
      <c r="E453" s="32"/>
      <c r="F453" s="32"/>
      <c r="G453" s="32"/>
      <c r="H453" s="32"/>
      <c r="I453" s="32"/>
      <c r="J453" s="32"/>
      <c r="K453" s="33"/>
    </row>
    <row r="454" spans="1:11" ht="19.5" customHeight="1" hidden="1">
      <c r="A454" s="1058" t="s">
        <v>247</v>
      </c>
      <c r="B454" s="57"/>
      <c r="C454" s="100"/>
      <c r="D454" s="98"/>
      <c r="E454" s="99"/>
      <c r="F454" s="100"/>
      <c r="G454" s="98"/>
      <c r="H454" s="99"/>
      <c r="I454" s="100"/>
      <c r="J454" s="98"/>
      <c r="K454" s="99"/>
    </row>
    <row r="455" spans="1:11" ht="19.5" customHeight="1" hidden="1">
      <c r="A455" s="1059"/>
      <c r="B455" s="86"/>
      <c r="C455" s="103"/>
      <c r="D455" s="101"/>
      <c r="E455" s="102"/>
      <c r="F455" s="103"/>
      <c r="G455" s="101"/>
      <c r="H455" s="102"/>
      <c r="I455" s="103"/>
      <c r="J455" s="101"/>
      <c r="K455" s="102"/>
    </row>
    <row r="456" spans="1:11" ht="19.5" customHeight="1" hidden="1">
      <c r="A456" s="1059"/>
      <c r="B456" s="86"/>
      <c r="C456" s="103"/>
      <c r="D456" s="101"/>
      <c r="E456" s="102"/>
      <c r="F456" s="103"/>
      <c r="G456" s="101"/>
      <c r="H456" s="102"/>
      <c r="I456" s="103"/>
      <c r="J456" s="101"/>
      <c r="K456" s="102"/>
    </row>
    <row r="457" spans="1:11" ht="19.5" customHeight="1" hidden="1">
      <c r="A457" s="1059"/>
      <c r="B457" s="86"/>
      <c r="C457" s="103"/>
      <c r="D457" s="101"/>
      <c r="E457" s="102"/>
      <c r="F457" s="103"/>
      <c r="G457" s="101"/>
      <c r="H457" s="102"/>
      <c r="I457" s="103"/>
      <c r="J457" s="101"/>
      <c r="K457" s="102"/>
    </row>
    <row r="458" spans="1:11" ht="19.5" customHeight="1" hidden="1">
      <c r="A458" s="1059"/>
      <c r="B458" s="86"/>
      <c r="C458" s="103"/>
      <c r="D458" s="101"/>
      <c r="E458" s="102"/>
      <c r="F458" s="103"/>
      <c r="G458" s="101"/>
      <c r="H458" s="102"/>
      <c r="I458" s="103"/>
      <c r="J458" s="101"/>
      <c r="K458" s="102"/>
    </row>
    <row r="459" spans="1:11" ht="19.5" customHeight="1" hidden="1">
      <c r="A459" s="1060"/>
      <c r="B459" s="84" t="s">
        <v>199</v>
      </c>
      <c r="C459" s="112">
        <f>SUM(C454:C458)</f>
        <v>0</v>
      </c>
      <c r="D459" s="113"/>
      <c r="E459" s="122">
        <f>SUM(E454:E458)</f>
        <v>0</v>
      </c>
      <c r="F459" s="112">
        <f>SUM(F454:F458)</f>
        <v>0</v>
      </c>
      <c r="G459" s="113"/>
      <c r="H459" s="122">
        <f>SUM(H454:H458)</f>
        <v>0</v>
      </c>
      <c r="I459" s="112">
        <f>SUM(I454:I458)</f>
        <v>0</v>
      </c>
      <c r="J459" s="113"/>
      <c r="K459" s="122">
        <f>SUM(K454:K458)</f>
        <v>0</v>
      </c>
    </row>
    <row r="460" spans="1:11" ht="1.5" customHeight="1" hidden="1">
      <c r="A460" s="30"/>
      <c r="B460" s="31"/>
      <c r="C460" s="32"/>
      <c r="D460" s="32"/>
      <c r="E460" s="32"/>
      <c r="F460" s="32"/>
      <c r="G460" s="32"/>
      <c r="H460" s="32"/>
      <c r="I460" s="32"/>
      <c r="J460" s="32"/>
      <c r="K460" s="33"/>
    </row>
    <row r="461" spans="1:11" ht="19.5" customHeight="1">
      <c r="A461" s="1058" t="s">
        <v>248</v>
      </c>
      <c r="B461" s="231"/>
      <c r="C461" s="103"/>
      <c r="D461" s="101"/>
      <c r="E461" s="102"/>
      <c r="F461" s="103"/>
      <c r="G461" s="101"/>
      <c r="H461" s="102"/>
      <c r="I461" s="103"/>
      <c r="J461" s="101"/>
      <c r="K461" s="102"/>
    </row>
    <row r="462" spans="1:11" ht="19.5" customHeight="1" thickBot="1">
      <c r="A462" s="1059"/>
      <c r="B462" s="111"/>
      <c r="C462" s="103"/>
      <c r="D462" s="101"/>
      <c r="E462" s="102"/>
      <c r="F462" s="103"/>
      <c r="G462" s="101"/>
      <c r="H462" s="102"/>
      <c r="I462" s="103"/>
      <c r="J462" s="101"/>
      <c r="K462" s="102"/>
    </row>
    <row r="463" spans="1:11" ht="19.5" customHeight="1" hidden="1">
      <c r="A463" s="1059"/>
      <c r="B463" s="108"/>
      <c r="C463" s="103"/>
      <c r="D463" s="101"/>
      <c r="E463" s="102"/>
      <c r="F463" s="103"/>
      <c r="G463" s="101"/>
      <c r="H463" s="102"/>
      <c r="I463" s="103"/>
      <c r="J463" s="101"/>
      <c r="K463" s="102"/>
    </row>
    <row r="464" spans="1:11" ht="19.5" customHeight="1" hidden="1">
      <c r="A464" s="1059"/>
      <c r="B464" s="108"/>
      <c r="C464" s="103"/>
      <c r="D464" s="101"/>
      <c r="E464" s="102"/>
      <c r="F464" s="103"/>
      <c r="G464" s="101"/>
      <c r="H464" s="102"/>
      <c r="I464" s="103"/>
      <c r="J464" s="101"/>
      <c r="K464" s="102"/>
    </row>
    <row r="465" spans="1:11" ht="19.5" customHeight="1" hidden="1">
      <c r="A465" s="1059"/>
      <c r="B465" s="109"/>
      <c r="C465" s="104"/>
      <c r="D465" s="105"/>
      <c r="E465" s="106"/>
      <c r="F465" s="103"/>
      <c r="G465" s="101"/>
      <c r="H465" s="102"/>
      <c r="I465" s="103"/>
      <c r="J465" s="101"/>
      <c r="K465" s="102"/>
    </row>
    <row r="466" spans="1:11" ht="19.5" customHeight="1" thickBot="1">
      <c r="A466" s="1060"/>
      <c r="B466" s="84" t="s">
        <v>199</v>
      </c>
      <c r="C466" s="112">
        <f>SUM(C461:C465)</f>
        <v>0</v>
      </c>
      <c r="D466" s="113"/>
      <c r="E466" s="122">
        <f>SUM(E461:E465)</f>
        <v>0</v>
      </c>
      <c r="F466" s="112">
        <f>SUM(F461:F465)</f>
        <v>0</v>
      </c>
      <c r="G466" s="113"/>
      <c r="H466" s="122">
        <f>SUM(H461:H465)</f>
        <v>0</v>
      </c>
      <c r="I466" s="112">
        <f>SUM(I461:I465)</f>
        <v>0</v>
      </c>
      <c r="J466" s="113"/>
      <c r="K466" s="122">
        <f>SUM(K461:K465)</f>
        <v>0</v>
      </c>
    </row>
    <row r="467" spans="1:11" ht="19.5" customHeight="1" thickBot="1">
      <c r="A467" s="30"/>
      <c r="B467" s="31"/>
      <c r="C467" s="32"/>
      <c r="D467" s="32"/>
      <c r="E467" s="32"/>
      <c r="F467" s="32"/>
      <c r="G467" s="32"/>
      <c r="H467" s="32"/>
      <c r="I467" s="32"/>
      <c r="J467" s="32"/>
      <c r="K467" s="33"/>
    </row>
    <row r="468" spans="1:11" ht="19.5" customHeight="1">
      <c r="A468" s="1058" t="s">
        <v>249</v>
      </c>
      <c r="B468" s="58"/>
      <c r="C468" s="103"/>
      <c r="D468" s="101"/>
      <c r="E468" s="102"/>
      <c r="F468" s="103"/>
      <c r="G468" s="101"/>
      <c r="H468" s="102"/>
      <c r="I468" s="103"/>
      <c r="J468" s="101"/>
      <c r="K468" s="102"/>
    </row>
    <row r="469" spans="1:11" ht="19.5" customHeight="1">
      <c r="A469" s="1059"/>
      <c r="B469" s="109"/>
      <c r="C469" s="104"/>
      <c r="D469" s="105"/>
      <c r="E469" s="106"/>
      <c r="F469" s="103"/>
      <c r="G469" s="105"/>
      <c r="H469" s="102"/>
      <c r="I469" s="103"/>
      <c r="J469" s="105"/>
      <c r="K469" s="102"/>
    </row>
    <row r="470" spans="1:11" ht="19.5" customHeight="1" thickBot="1">
      <c r="A470" s="1059"/>
      <c r="B470" s="108"/>
      <c r="C470" s="103"/>
      <c r="D470" s="101"/>
      <c r="E470" s="102"/>
      <c r="F470" s="103"/>
      <c r="G470" s="101"/>
      <c r="H470" s="102"/>
      <c r="I470" s="103"/>
      <c r="J470" s="101"/>
      <c r="K470" s="102"/>
    </row>
    <row r="471" spans="1:11" ht="19.5" customHeight="1" hidden="1">
      <c r="A471" s="1059"/>
      <c r="B471" s="108"/>
      <c r="C471" s="103"/>
      <c r="D471" s="101"/>
      <c r="E471" s="102"/>
      <c r="F471" s="103"/>
      <c r="G471" s="101"/>
      <c r="H471" s="102"/>
      <c r="I471" s="103"/>
      <c r="J471" s="101"/>
      <c r="K471" s="102"/>
    </row>
    <row r="472" spans="1:11" ht="19.5" customHeight="1" hidden="1">
      <c r="A472" s="1059"/>
      <c r="B472" s="109"/>
      <c r="C472" s="104"/>
      <c r="D472" s="105"/>
      <c r="E472" s="106"/>
      <c r="F472" s="103"/>
      <c r="G472" s="101"/>
      <c r="H472" s="102"/>
      <c r="I472" s="103"/>
      <c r="J472" s="101"/>
      <c r="K472" s="102"/>
    </row>
    <row r="473" spans="1:11" ht="19.5" customHeight="1" thickBot="1">
      <c r="A473" s="1060"/>
      <c r="B473" s="84" t="s">
        <v>199</v>
      </c>
      <c r="C473" s="112">
        <f>SUM(C468:C472)</f>
        <v>0</v>
      </c>
      <c r="D473" s="113"/>
      <c r="E473" s="122">
        <f>SUM(E468:E472)</f>
        <v>0</v>
      </c>
      <c r="F473" s="112">
        <f>SUM(F468:F472)</f>
        <v>0</v>
      </c>
      <c r="G473" s="113"/>
      <c r="H473" s="122">
        <f>SUM(H468:H472)</f>
        <v>0</v>
      </c>
      <c r="I473" s="112">
        <f>SUM(I468:I472)</f>
        <v>0</v>
      </c>
      <c r="J473" s="113"/>
      <c r="K473" s="122">
        <f>SUM(K468:K472)</f>
        <v>0</v>
      </c>
    </row>
    <row r="474" spans="1:11" ht="19.5" customHeight="1" thickBot="1">
      <c r="A474" s="1113" t="s">
        <v>85</v>
      </c>
      <c r="B474" s="1114"/>
      <c r="C474" s="116">
        <f>C438+C445+C452+C459+C466+C473</f>
        <v>0</v>
      </c>
      <c r="D474" s="117"/>
      <c r="E474" s="119">
        <f>E438+E445+E452+E459+E466+E473</f>
        <v>0</v>
      </c>
      <c r="F474" s="116">
        <f>F438+F445+F452+F459+F466+F473</f>
        <v>0</v>
      </c>
      <c r="G474" s="117"/>
      <c r="H474" s="119">
        <f>H438+H445+H452+H459+H466+H473</f>
        <v>0</v>
      </c>
      <c r="I474" s="116">
        <f>I438+I445+I452+I459+I466+I473</f>
        <v>0</v>
      </c>
      <c r="J474" s="117"/>
      <c r="K474" s="119">
        <f>K438+K445+K452+K459+K466+K473</f>
        <v>0</v>
      </c>
    </row>
    <row r="475" spans="1:11" ht="19.5" customHeight="1" thickBot="1">
      <c r="A475" s="30"/>
      <c r="B475" s="31"/>
      <c r="C475" s="32"/>
      <c r="D475" s="32"/>
      <c r="E475" s="32"/>
      <c r="F475" s="32"/>
      <c r="G475" s="32"/>
      <c r="H475" s="32"/>
      <c r="I475" s="32"/>
      <c r="J475" s="32"/>
      <c r="K475" s="33"/>
    </row>
    <row r="476" spans="1:11" ht="19.5" customHeight="1" thickBot="1">
      <c r="A476" s="1127" t="s">
        <v>192</v>
      </c>
      <c r="B476" s="1128"/>
      <c r="C476" s="1129"/>
      <c r="D476" s="1129"/>
      <c r="E476" s="1129"/>
      <c r="F476" s="1129"/>
      <c r="G476" s="1129"/>
      <c r="H476" s="1129"/>
      <c r="I476" s="1129"/>
      <c r="J476" s="1129"/>
      <c r="K476" s="1130"/>
    </row>
    <row r="477" spans="1:11" ht="19.5" customHeight="1" hidden="1">
      <c r="A477" s="1058" t="s">
        <v>250</v>
      </c>
      <c r="B477" s="107"/>
      <c r="C477" s="100"/>
      <c r="D477" s="98"/>
      <c r="E477" s="99"/>
      <c r="F477" s="100"/>
      <c r="G477" s="98"/>
      <c r="H477" s="99"/>
      <c r="I477" s="100"/>
      <c r="J477" s="98"/>
      <c r="K477" s="99"/>
    </row>
    <row r="478" spans="1:11" ht="19.5" customHeight="1" hidden="1">
      <c r="A478" s="1059"/>
      <c r="B478" s="111"/>
      <c r="C478" s="128"/>
      <c r="D478" s="129"/>
      <c r="E478" s="130"/>
      <c r="F478" s="128"/>
      <c r="G478" s="129"/>
      <c r="H478" s="130"/>
      <c r="I478" s="128"/>
      <c r="J478" s="129"/>
      <c r="K478" s="130"/>
    </row>
    <row r="479" spans="1:11" ht="19.5" customHeight="1" hidden="1">
      <c r="A479" s="1059"/>
      <c r="B479" s="111"/>
      <c r="C479" s="103"/>
      <c r="D479" s="101"/>
      <c r="E479" s="102"/>
      <c r="F479" s="103"/>
      <c r="G479" s="101"/>
      <c r="H479" s="102"/>
      <c r="I479" s="103"/>
      <c r="J479" s="101"/>
      <c r="K479" s="102"/>
    </row>
    <row r="480" spans="1:11" ht="19.5" customHeight="1" hidden="1">
      <c r="A480" s="1059"/>
      <c r="B480" s="109"/>
      <c r="C480" s="104"/>
      <c r="D480" s="105"/>
      <c r="E480" s="106"/>
      <c r="F480" s="103"/>
      <c r="G480" s="101"/>
      <c r="H480" s="102"/>
      <c r="I480" s="103"/>
      <c r="J480" s="101"/>
      <c r="K480" s="102"/>
    </row>
    <row r="481" spans="1:11" ht="19.5" customHeight="1" hidden="1">
      <c r="A481" s="1060"/>
      <c r="B481" s="84" t="s">
        <v>199</v>
      </c>
      <c r="C481" s="112">
        <f>SUM(C477:C480)</f>
        <v>0</v>
      </c>
      <c r="D481" s="113"/>
      <c r="E481" s="122">
        <f>SUM(E477:E480)</f>
        <v>0</v>
      </c>
      <c r="F481" s="112">
        <f>SUM(F477:F480)</f>
        <v>0</v>
      </c>
      <c r="G481" s="113"/>
      <c r="H481" s="122">
        <f>SUM(H477:H480)</f>
        <v>0</v>
      </c>
      <c r="I481" s="112">
        <f>SUM(I477:I480)</f>
        <v>0</v>
      </c>
      <c r="J481" s="113"/>
      <c r="K481" s="122">
        <f>SUM(K477:K480)</f>
        <v>0</v>
      </c>
    </row>
    <row r="482" spans="1:11" ht="19.5" customHeight="1" hidden="1">
      <c r="A482" s="30"/>
      <c r="B482" s="31"/>
      <c r="C482" s="32"/>
      <c r="D482" s="32"/>
      <c r="E482" s="32"/>
      <c r="F482" s="32"/>
      <c r="G482" s="32"/>
      <c r="H482" s="32"/>
      <c r="I482" s="32"/>
      <c r="J482" s="32"/>
      <c r="K482" s="33"/>
    </row>
    <row r="483" spans="1:11" ht="19.5" customHeight="1" hidden="1">
      <c r="A483" s="1058" t="s">
        <v>251</v>
      </c>
      <c r="B483" s="107"/>
      <c r="C483" s="100"/>
      <c r="D483" s="98"/>
      <c r="E483" s="99"/>
      <c r="F483" s="100"/>
      <c r="G483" s="98"/>
      <c r="H483" s="99"/>
      <c r="I483" s="100"/>
      <c r="J483" s="98"/>
      <c r="K483" s="99"/>
    </row>
    <row r="484" spans="1:11" ht="19.5" customHeight="1" hidden="1">
      <c r="A484" s="1059"/>
      <c r="B484" s="111"/>
      <c r="C484" s="128"/>
      <c r="D484" s="129"/>
      <c r="E484" s="130"/>
      <c r="F484" s="128"/>
      <c r="G484" s="129"/>
      <c r="H484" s="130"/>
      <c r="I484" s="128"/>
      <c r="J484" s="129"/>
      <c r="K484" s="130"/>
    </row>
    <row r="485" spans="1:11" ht="19.5" customHeight="1" hidden="1">
      <c r="A485" s="1059"/>
      <c r="B485" s="111"/>
      <c r="C485" s="103"/>
      <c r="D485" s="101"/>
      <c r="E485" s="102"/>
      <c r="F485" s="103"/>
      <c r="G485" s="101"/>
      <c r="H485" s="102"/>
      <c r="I485" s="103"/>
      <c r="J485" s="101"/>
      <c r="K485" s="102"/>
    </row>
    <row r="486" spans="1:11" ht="19.5" customHeight="1" hidden="1">
      <c r="A486" s="1059"/>
      <c r="B486" s="109"/>
      <c r="C486" s="104"/>
      <c r="D486" s="105"/>
      <c r="E486" s="106"/>
      <c r="F486" s="103"/>
      <c r="G486" s="101"/>
      <c r="H486" s="102"/>
      <c r="I486" s="103"/>
      <c r="J486" s="101"/>
      <c r="K486" s="102"/>
    </row>
    <row r="487" spans="1:11" ht="19.5" customHeight="1" hidden="1">
      <c r="A487" s="1060"/>
      <c r="B487" s="84" t="s">
        <v>199</v>
      </c>
      <c r="C487" s="112">
        <f>SUM(C483:C486)</f>
        <v>0</v>
      </c>
      <c r="D487" s="113"/>
      <c r="E487" s="122">
        <f>SUM(E483:E486)</f>
        <v>0</v>
      </c>
      <c r="F487" s="112">
        <f>SUM(F483:F486)</f>
        <v>0</v>
      </c>
      <c r="G487" s="113"/>
      <c r="H487" s="122">
        <f>SUM(H483:H486)</f>
        <v>0</v>
      </c>
      <c r="I487" s="112">
        <f>SUM(I483:I486)</f>
        <v>0</v>
      </c>
      <c r="J487" s="113"/>
      <c r="K487" s="122">
        <f>SUM(K483:K486)</f>
        <v>0</v>
      </c>
    </row>
    <row r="488" spans="1:11" ht="19.5" customHeight="1" hidden="1">
      <c r="A488" s="30"/>
      <c r="B488" s="31"/>
      <c r="C488" s="32"/>
      <c r="D488" s="32"/>
      <c r="E488" s="32"/>
      <c r="F488" s="32"/>
      <c r="G488" s="32"/>
      <c r="H488" s="32"/>
      <c r="I488" s="32"/>
      <c r="J488" s="32"/>
      <c r="K488" s="33"/>
    </row>
    <row r="489" spans="1:11" ht="15" customHeight="1" hidden="1">
      <c r="A489" s="1058" t="s">
        <v>252</v>
      </c>
      <c r="B489" s="107"/>
      <c r="C489" s="100"/>
      <c r="D489" s="98"/>
      <c r="E489" s="99"/>
      <c r="F489" s="100"/>
      <c r="G489" s="98"/>
      <c r="H489" s="99"/>
      <c r="I489" s="100"/>
      <c r="J489" s="98"/>
      <c r="K489" s="99"/>
    </row>
    <row r="490" spans="1:11" ht="15" customHeight="1" hidden="1">
      <c r="A490" s="1059"/>
      <c r="B490" s="111"/>
      <c r="C490" s="128"/>
      <c r="D490" s="129"/>
      <c r="E490" s="130"/>
      <c r="F490" s="128"/>
      <c r="G490" s="129"/>
      <c r="H490" s="130"/>
      <c r="I490" s="128"/>
      <c r="J490" s="129"/>
      <c r="K490" s="130"/>
    </row>
    <row r="491" spans="1:11" ht="15" customHeight="1" hidden="1">
      <c r="A491" s="1059"/>
      <c r="B491" s="111"/>
      <c r="C491" s="103"/>
      <c r="D491" s="101"/>
      <c r="E491" s="102"/>
      <c r="F491" s="103"/>
      <c r="G491" s="101"/>
      <c r="H491" s="102"/>
      <c r="I491" s="103"/>
      <c r="J491" s="101"/>
      <c r="K491" s="102"/>
    </row>
    <row r="492" spans="1:11" ht="15" customHeight="1" hidden="1">
      <c r="A492" s="1059"/>
      <c r="B492" s="108"/>
      <c r="C492" s="103"/>
      <c r="D492" s="101"/>
      <c r="E492" s="102"/>
      <c r="F492" s="103"/>
      <c r="G492" s="101"/>
      <c r="H492" s="102"/>
      <c r="I492" s="103"/>
      <c r="J492" s="101"/>
      <c r="K492" s="102"/>
    </row>
    <row r="493" spans="1:11" ht="15" customHeight="1" hidden="1">
      <c r="A493" s="1059"/>
      <c r="B493" s="109"/>
      <c r="C493" s="104"/>
      <c r="D493" s="105"/>
      <c r="E493" s="106"/>
      <c r="F493" s="103"/>
      <c r="G493" s="101"/>
      <c r="H493" s="102"/>
      <c r="I493" s="103"/>
      <c r="J493" s="101"/>
      <c r="K493" s="102"/>
    </row>
    <row r="494" spans="1:11" ht="15" customHeight="1" hidden="1">
      <c r="A494" s="1060"/>
      <c r="B494" s="84" t="s">
        <v>199</v>
      </c>
      <c r="C494" s="112">
        <f>SUM(C489:C493)</f>
        <v>0</v>
      </c>
      <c r="D494" s="113"/>
      <c r="E494" s="122">
        <f>SUM(E489:E493)</f>
        <v>0</v>
      </c>
      <c r="F494" s="112">
        <f>SUM(F489:F493)</f>
        <v>0</v>
      </c>
      <c r="G494" s="113"/>
      <c r="H494" s="122">
        <f>SUM(H489:H493)</f>
        <v>0</v>
      </c>
      <c r="I494" s="112">
        <f>SUM(I489:I493)</f>
        <v>0</v>
      </c>
      <c r="J494" s="113"/>
      <c r="K494" s="122">
        <f>SUM(K489:K493)</f>
        <v>0</v>
      </c>
    </row>
    <row r="495" spans="1:11" ht="15" customHeight="1" hidden="1">
      <c r="A495" s="30"/>
      <c r="B495" s="31"/>
      <c r="C495" s="32"/>
      <c r="D495" s="32"/>
      <c r="E495" s="32"/>
      <c r="F495" s="32"/>
      <c r="G495" s="32"/>
      <c r="H495" s="32"/>
      <c r="I495" s="32"/>
      <c r="J495" s="32"/>
      <c r="K495" s="33"/>
    </row>
    <row r="496" spans="1:11" ht="15" customHeight="1" hidden="1">
      <c r="A496" s="1058" t="s">
        <v>253</v>
      </c>
      <c r="B496" s="107"/>
      <c r="C496" s="100"/>
      <c r="D496" s="98"/>
      <c r="E496" s="99"/>
      <c r="F496" s="100"/>
      <c r="G496" s="98"/>
      <c r="H496" s="99"/>
      <c r="I496" s="100"/>
      <c r="J496" s="98"/>
      <c r="K496" s="99"/>
    </row>
    <row r="497" spans="1:11" ht="15" customHeight="1" hidden="1">
      <c r="A497" s="1059"/>
      <c r="B497" s="111"/>
      <c r="C497" s="128"/>
      <c r="D497" s="129"/>
      <c r="E497" s="130"/>
      <c r="F497" s="128"/>
      <c r="G497" s="129"/>
      <c r="H497" s="130"/>
      <c r="I497" s="128"/>
      <c r="J497" s="129"/>
      <c r="K497" s="130"/>
    </row>
    <row r="498" spans="1:11" ht="15" customHeight="1" hidden="1">
      <c r="A498" s="1059"/>
      <c r="B498" s="111"/>
      <c r="C498" s="128"/>
      <c r="D498" s="129"/>
      <c r="E498" s="130"/>
      <c r="F498" s="128"/>
      <c r="G498" s="129"/>
      <c r="H498" s="130"/>
      <c r="I498" s="128"/>
      <c r="J498" s="129"/>
      <c r="K498" s="130"/>
    </row>
    <row r="499" spans="1:11" ht="15" customHeight="1" hidden="1">
      <c r="A499" s="1059"/>
      <c r="B499" s="108"/>
      <c r="C499" s="103"/>
      <c r="D499" s="101"/>
      <c r="E499" s="102"/>
      <c r="F499" s="103"/>
      <c r="G499" s="101"/>
      <c r="H499" s="102"/>
      <c r="I499" s="103"/>
      <c r="J499" s="101"/>
      <c r="K499" s="102"/>
    </row>
    <row r="500" spans="1:11" ht="15" customHeight="1" hidden="1">
      <c r="A500" s="1059"/>
      <c r="B500" s="109"/>
      <c r="C500" s="104"/>
      <c r="D500" s="105"/>
      <c r="E500" s="106"/>
      <c r="F500" s="103"/>
      <c r="G500" s="101"/>
      <c r="H500" s="102"/>
      <c r="I500" s="103"/>
      <c r="J500" s="101"/>
      <c r="K500" s="102"/>
    </row>
    <row r="501" spans="1:11" ht="15" customHeight="1" hidden="1">
      <c r="A501" s="1060"/>
      <c r="B501" s="84" t="s">
        <v>199</v>
      </c>
      <c r="C501" s="112">
        <f>SUM(C496:C500)</f>
        <v>0</v>
      </c>
      <c r="D501" s="113"/>
      <c r="E501" s="122">
        <f>SUM(E496:E500)</f>
        <v>0</v>
      </c>
      <c r="F501" s="112">
        <f>SUM(F496:F500)</f>
        <v>0</v>
      </c>
      <c r="G501" s="113"/>
      <c r="H501" s="122">
        <f>SUM(H496:H500)</f>
        <v>0</v>
      </c>
      <c r="I501" s="112">
        <f>SUM(I496:I500)</f>
        <v>0</v>
      </c>
      <c r="J501" s="113"/>
      <c r="K501" s="122">
        <f>SUM(K496:K500)</f>
        <v>0</v>
      </c>
    </row>
    <row r="502" spans="1:11" ht="15" customHeight="1" hidden="1">
      <c r="A502" s="30"/>
      <c r="B502" s="31"/>
      <c r="C502" s="32"/>
      <c r="D502" s="32"/>
      <c r="E502" s="32"/>
      <c r="F502" s="32"/>
      <c r="G502" s="32"/>
      <c r="H502" s="32"/>
      <c r="I502" s="32"/>
      <c r="J502" s="32"/>
      <c r="K502" s="33"/>
    </row>
    <row r="503" spans="1:11" ht="15" customHeight="1" hidden="1">
      <c r="A503" s="1058" t="s">
        <v>254</v>
      </c>
      <c r="B503" s="107"/>
      <c r="C503" s="100"/>
      <c r="D503" s="98"/>
      <c r="E503" s="99"/>
      <c r="F503" s="100"/>
      <c r="G503" s="98"/>
      <c r="H503" s="99"/>
      <c r="I503" s="100"/>
      <c r="J503" s="98"/>
      <c r="K503" s="99"/>
    </row>
    <row r="504" spans="1:11" ht="15" customHeight="1" hidden="1">
      <c r="A504" s="1059"/>
      <c r="B504" s="111"/>
      <c r="C504" s="128"/>
      <c r="D504" s="129"/>
      <c r="E504" s="130"/>
      <c r="F504" s="128"/>
      <c r="G504" s="129"/>
      <c r="H504" s="130"/>
      <c r="I504" s="128"/>
      <c r="J504" s="129"/>
      <c r="K504" s="130"/>
    </row>
    <row r="505" spans="1:11" ht="15" customHeight="1" hidden="1">
      <c r="A505" s="1059"/>
      <c r="B505" s="111"/>
      <c r="C505" s="103"/>
      <c r="D505" s="101"/>
      <c r="E505" s="102"/>
      <c r="F505" s="103"/>
      <c r="G505" s="101"/>
      <c r="H505" s="102"/>
      <c r="I505" s="103"/>
      <c r="J505" s="101"/>
      <c r="K505" s="102"/>
    </row>
    <row r="506" spans="1:11" ht="15" customHeight="1" hidden="1">
      <c r="A506" s="1059"/>
      <c r="B506" s="108"/>
      <c r="C506" s="103"/>
      <c r="D506" s="101"/>
      <c r="E506" s="102"/>
      <c r="F506" s="103"/>
      <c r="G506" s="101"/>
      <c r="H506" s="102"/>
      <c r="I506" s="103"/>
      <c r="J506" s="101"/>
      <c r="K506" s="102"/>
    </row>
    <row r="507" spans="1:11" ht="15" customHeight="1" hidden="1">
      <c r="A507" s="1059"/>
      <c r="B507" s="109"/>
      <c r="C507" s="104"/>
      <c r="D507" s="105"/>
      <c r="E507" s="106"/>
      <c r="F507" s="103"/>
      <c r="G507" s="101"/>
      <c r="H507" s="102"/>
      <c r="I507" s="103"/>
      <c r="J507" s="101"/>
      <c r="K507" s="102"/>
    </row>
    <row r="508" spans="1:11" ht="15" customHeight="1" hidden="1">
      <c r="A508" s="1060"/>
      <c r="B508" s="84" t="s">
        <v>199</v>
      </c>
      <c r="C508" s="112">
        <f>SUM(C503:C507)</f>
        <v>0</v>
      </c>
      <c r="D508" s="113"/>
      <c r="E508" s="122">
        <f>SUM(E503:E507)</f>
        <v>0</v>
      </c>
      <c r="F508" s="112">
        <f>SUM(F503:F507)</f>
        <v>0</v>
      </c>
      <c r="G508" s="113"/>
      <c r="H508" s="122">
        <f>SUM(H503:H507)</f>
        <v>0</v>
      </c>
      <c r="I508" s="112">
        <f>SUM(I503:I507)</f>
        <v>0</v>
      </c>
      <c r="J508" s="113"/>
      <c r="K508" s="122">
        <f>SUM(K503:K507)</f>
        <v>0</v>
      </c>
    </row>
    <row r="509" spans="1:11" ht="15" customHeight="1" hidden="1">
      <c r="A509" s="30"/>
      <c r="B509" s="31"/>
      <c r="C509" s="32"/>
      <c r="D509" s="32"/>
      <c r="E509" s="32"/>
      <c r="F509" s="32"/>
      <c r="G509" s="32"/>
      <c r="H509" s="32"/>
      <c r="I509" s="32"/>
      <c r="J509" s="32"/>
      <c r="K509" s="33"/>
    </row>
    <row r="510" spans="1:11" ht="15" customHeight="1" hidden="1">
      <c r="A510" s="1058" t="s">
        <v>255</v>
      </c>
      <c r="B510" s="107"/>
      <c r="C510" s="100"/>
      <c r="D510" s="98"/>
      <c r="E510" s="99"/>
      <c r="F510" s="100"/>
      <c r="G510" s="98"/>
      <c r="H510" s="99"/>
      <c r="I510" s="100"/>
      <c r="J510" s="98"/>
      <c r="K510" s="99"/>
    </row>
    <row r="511" spans="1:11" ht="15" customHeight="1" hidden="1">
      <c r="A511" s="1059"/>
      <c r="B511" s="111"/>
      <c r="C511" s="103"/>
      <c r="D511" s="101"/>
      <c r="E511" s="102"/>
      <c r="F511" s="103"/>
      <c r="G511" s="101"/>
      <c r="H511" s="102"/>
      <c r="I511" s="103"/>
      <c r="J511" s="101"/>
      <c r="K511" s="102"/>
    </row>
    <row r="512" spans="1:11" ht="15" customHeight="1" hidden="1">
      <c r="A512" s="1059"/>
      <c r="B512" s="108"/>
      <c r="C512" s="103"/>
      <c r="D512" s="101"/>
      <c r="E512" s="102"/>
      <c r="F512" s="103"/>
      <c r="G512" s="101"/>
      <c r="H512" s="102"/>
      <c r="I512" s="103"/>
      <c r="J512" s="101"/>
      <c r="K512" s="102"/>
    </row>
    <row r="513" spans="1:11" ht="15" customHeight="1" hidden="1">
      <c r="A513" s="1059"/>
      <c r="B513" s="108"/>
      <c r="C513" s="103"/>
      <c r="D513" s="101"/>
      <c r="E513" s="102"/>
      <c r="F513" s="103"/>
      <c r="G513" s="101"/>
      <c r="H513" s="102"/>
      <c r="I513" s="103"/>
      <c r="J513" s="101"/>
      <c r="K513" s="102"/>
    </row>
    <row r="514" spans="1:11" ht="15" customHeight="1" hidden="1">
      <c r="A514" s="1059"/>
      <c r="B514" s="109"/>
      <c r="C514" s="104"/>
      <c r="D514" s="105"/>
      <c r="E514" s="106"/>
      <c r="F514" s="103"/>
      <c r="G514" s="101"/>
      <c r="H514" s="102"/>
      <c r="I514" s="103"/>
      <c r="J514" s="101"/>
      <c r="K514" s="102"/>
    </row>
    <row r="515" spans="1:11" ht="15" customHeight="1" hidden="1">
      <c r="A515" s="1060"/>
      <c r="B515" s="84" t="s">
        <v>199</v>
      </c>
      <c r="C515" s="112">
        <f>SUM(C510:C514)</f>
        <v>0</v>
      </c>
      <c r="D515" s="113"/>
      <c r="E515" s="122">
        <f>SUM(E510:E514)</f>
        <v>0</v>
      </c>
      <c r="F515" s="112">
        <f>SUM(F510:F514)</f>
        <v>0</v>
      </c>
      <c r="G515" s="113"/>
      <c r="H515" s="122">
        <f>SUM(H510:H514)</f>
        <v>0</v>
      </c>
      <c r="I515" s="112">
        <f>SUM(I510:I514)</f>
        <v>0</v>
      </c>
      <c r="J515" s="113"/>
      <c r="K515" s="122">
        <f>SUM(K510:K514)</f>
        <v>0</v>
      </c>
    </row>
    <row r="516" spans="1:11" ht="15" customHeight="1" hidden="1">
      <c r="A516" s="1113" t="s">
        <v>105</v>
      </c>
      <c r="B516" s="1114" t="s">
        <v>26</v>
      </c>
      <c r="C516" s="116">
        <f>C481+C487+C494+C501+C508+C515</f>
        <v>0</v>
      </c>
      <c r="D516" s="117"/>
      <c r="E516" s="119">
        <f>E481+E487+E494+E501+E508+E515</f>
        <v>0</v>
      </c>
      <c r="F516" s="116">
        <f>F481+F487+F494+F501+F508+F515</f>
        <v>0</v>
      </c>
      <c r="G516" s="117"/>
      <c r="H516" s="119">
        <f>H481+H487+H494+H501+H508+H515</f>
        <v>0</v>
      </c>
      <c r="I516" s="116">
        <f>I481+I487+I494+I501+I508+I515</f>
        <v>0</v>
      </c>
      <c r="J516" s="117"/>
      <c r="K516" s="119">
        <f>K481+K487+K494+K501+K508+K515</f>
        <v>0</v>
      </c>
    </row>
    <row r="517" spans="1:11" ht="15" customHeight="1" hidden="1">
      <c r="A517" s="30"/>
      <c r="B517" s="31"/>
      <c r="C517" s="32"/>
      <c r="D517" s="32"/>
      <c r="E517" s="32"/>
      <c r="F517" s="32"/>
      <c r="G517" s="32"/>
      <c r="H517" s="32"/>
      <c r="I517" s="32"/>
      <c r="J517" s="32"/>
      <c r="K517" s="33"/>
    </row>
    <row r="518" spans="1:11" ht="15" customHeight="1" hidden="1">
      <c r="A518" s="1127" t="s">
        <v>256</v>
      </c>
      <c r="B518" s="1128"/>
      <c r="C518" s="1129"/>
      <c r="D518" s="1129"/>
      <c r="E518" s="1129"/>
      <c r="F518" s="1129"/>
      <c r="G518" s="1129"/>
      <c r="H518" s="1129"/>
      <c r="I518" s="1129"/>
      <c r="J518" s="1129"/>
      <c r="K518" s="1130"/>
    </row>
    <row r="519" spans="1:11" ht="15" customHeight="1" hidden="1">
      <c r="A519" s="1058" t="s">
        <v>257</v>
      </c>
      <c r="B519" s="107"/>
      <c r="C519" s="100"/>
      <c r="D519" s="98"/>
      <c r="E519" s="99"/>
      <c r="F519" s="100"/>
      <c r="G519" s="98"/>
      <c r="H519" s="99"/>
      <c r="I519" s="100"/>
      <c r="J519" s="98"/>
      <c r="K519" s="99"/>
    </row>
    <row r="520" spans="1:11" ht="15" customHeight="1" hidden="1">
      <c r="A520" s="1059"/>
      <c r="B520" s="111"/>
      <c r="C520" s="103"/>
      <c r="D520" s="101"/>
      <c r="E520" s="102"/>
      <c r="F520" s="103"/>
      <c r="G520" s="101"/>
      <c r="H520" s="102"/>
      <c r="I520" s="103"/>
      <c r="J520" s="101"/>
      <c r="K520" s="102"/>
    </row>
    <row r="521" spans="1:11" ht="15" customHeight="1" hidden="1">
      <c r="A521" s="1059"/>
      <c r="B521" s="108"/>
      <c r="C521" s="103"/>
      <c r="D521" s="101"/>
      <c r="E521" s="102"/>
      <c r="F521" s="103"/>
      <c r="G521" s="101"/>
      <c r="H521" s="102"/>
      <c r="I521" s="103"/>
      <c r="J521" s="101"/>
      <c r="K521" s="102"/>
    </row>
    <row r="522" spans="1:11" ht="15" customHeight="1" hidden="1">
      <c r="A522" s="1059"/>
      <c r="B522" s="108"/>
      <c r="C522" s="103"/>
      <c r="D522" s="101"/>
      <c r="E522" s="102"/>
      <c r="F522" s="103"/>
      <c r="G522" s="101"/>
      <c r="H522" s="102"/>
      <c r="I522" s="103"/>
      <c r="J522" s="101"/>
      <c r="K522" s="102"/>
    </row>
    <row r="523" spans="1:11" ht="15" customHeight="1" hidden="1">
      <c r="A523" s="1059"/>
      <c r="B523" s="109"/>
      <c r="C523" s="104"/>
      <c r="D523" s="105"/>
      <c r="E523" s="106"/>
      <c r="F523" s="103"/>
      <c r="G523" s="101"/>
      <c r="H523" s="102"/>
      <c r="I523" s="103"/>
      <c r="J523" s="101"/>
      <c r="K523" s="102"/>
    </row>
    <row r="524" spans="1:11" ht="15" customHeight="1" hidden="1">
      <c r="A524" s="1060"/>
      <c r="B524" s="84" t="s">
        <v>199</v>
      </c>
      <c r="C524" s="112">
        <f>SUM(C519:C523)</f>
        <v>0</v>
      </c>
      <c r="D524" s="113"/>
      <c r="E524" s="122">
        <f>SUM(E519:E523)</f>
        <v>0</v>
      </c>
      <c r="F524" s="112">
        <f>SUM(F519:F523)</f>
        <v>0</v>
      </c>
      <c r="G524" s="113"/>
      <c r="H524" s="122">
        <f>SUM(H519:H523)</f>
        <v>0</v>
      </c>
      <c r="I524" s="112">
        <f>SUM(I519:I523)</f>
        <v>0</v>
      </c>
      <c r="J524" s="113"/>
      <c r="K524" s="122">
        <f>SUM(K519:K523)</f>
        <v>0</v>
      </c>
    </row>
    <row r="525" spans="1:11" ht="15" customHeight="1" hidden="1">
      <c r="A525" s="30"/>
      <c r="B525" s="31"/>
      <c r="C525" s="32"/>
      <c r="D525" s="32"/>
      <c r="E525" s="32"/>
      <c r="F525" s="32"/>
      <c r="G525" s="32"/>
      <c r="H525" s="32"/>
      <c r="I525" s="32"/>
      <c r="J525" s="32"/>
      <c r="K525" s="33"/>
    </row>
    <row r="526" spans="1:11" ht="15" customHeight="1" hidden="1">
      <c r="A526" s="1058" t="s">
        <v>258</v>
      </c>
      <c r="B526" s="107"/>
      <c r="C526" s="100"/>
      <c r="D526" s="98"/>
      <c r="E526" s="99"/>
      <c r="F526" s="100"/>
      <c r="G526" s="98"/>
      <c r="H526" s="99"/>
      <c r="I526" s="100"/>
      <c r="J526" s="98"/>
      <c r="K526" s="99"/>
    </row>
    <row r="527" spans="1:11" ht="15" customHeight="1" hidden="1">
      <c r="A527" s="1059"/>
      <c r="B527" s="111"/>
      <c r="C527" s="103"/>
      <c r="D527" s="101"/>
      <c r="E527" s="102"/>
      <c r="F527" s="103"/>
      <c r="G527" s="101"/>
      <c r="H527" s="102"/>
      <c r="I527" s="103"/>
      <c r="J527" s="101"/>
      <c r="K527" s="102"/>
    </row>
    <row r="528" spans="1:11" ht="15" customHeight="1" hidden="1">
      <c r="A528" s="1059"/>
      <c r="B528" s="108"/>
      <c r="C528" s="103"/>
      <c r="D528" s="101"/>
      <c r="E528" s="102"/>
      <c r="F528" s="103"/>
      <c r="G528" s="101"/>
      <c r="H528" s="102"/>
      <c r="I528" s="103"/>
      <c r="J528" s="101"/>
      <c r="K528" s="102"/>
    </row>
    <row r="529" spans="1:11" ht="15" customHeight="1" hidden="1">
      <c r="A529" s="1059"/>
      <c r="B529" s="108"/>
      <c r="C529" s="103"/>
      <c r="D529" s="101"/>
      <c r="E529" s="102"/>
      <c r="F529" s="103"/>
      <c r="G529" s="101"/>
      <c r="H529" s="102"/>
      <c r="I529" s="103"/>
      <c r="J529" s="101"/>
      <c r="K529" s="102"/>
    </row>
    <row r="530" spans="1:11" ht="15" customHeight="1" hidden="1">
      <c r="A530" s="1059"/>
      <c r="B530" s="109"/>
      <c r="C530" s="104"/>
      <c r="D530" s="105"/>
      <c r="E530" s="106"/>
      <c r="F530" s="103"/>
      <c r="G530" s="101"/>
      <c r="H530" s="102"/>
      <c r="I530" s="103"/>
      <c r="J530" s="101"/>
      <c r="K530" s="102"/>
    </row>
    <row r="531" spans="1:11" ht="15" customHeight="1" hidden="1">
      <c r="A531" s="1060"/>
      <c r="B531" s="84" t="s">
        <v>199</v>
      </c>
      <c r="C531" s="112">
        <f>SUM(C526:C530)</f>
        <v>0</v>
      </c>
      <c r="D531" s="113"/>
      <c r="E531" s="122">
        <f>SUM(E526:E530)</f>
        <v>0</v>
      </c>
      <c r="F531" s="112">
        <f>SUM(F526:F530)</f>
        <v>0</v>
      </c>
      <c r="G531" s="113"/>
      <c r="H531" s="122">
        <f>SUM(H526:H530)</f>
        <v>0</v>
      </c>
      <c r="I531" s="112">
        <f>SUM(I526:I530)</f>
        <v>0</v>
      </c>
      <c r="J531" s="113"/>
      <c r="K531" s="122">
        <f>SUM(K526:K530)</f>
        <v>0</v>
      </c>
    </row>
    <row r="532" spans="1:11" ht="15" customHeight="1" hidden="1">
      <c r="A532" s="1113" t="s">
        <v>259</v>
      </c>
      <c r="B532" s="1114" t="s">
        <v>26</v>
      </c>
      <c r="C532" s="116">
        <f>C524+C531</f>
        <v>0</v>
      </c>
      <c r="D532" s="117"/>
      <c r="E532" s="119">
        <f>E524+E531</f>
        <v>0</v>
      </c>
      <c r="F532" s="116">
        <f>F524+F531</f>
        <v>0</v>
      </c>
      <c r="G532" s="117"/>
      <c r="H532" s="119">
        <f>H524+H531</f>
        <v>0</v>
      </c>
      <c r="I532" s="116">
        <f>I524+I531</f>
        <v>0</v>
      </c>
      <c r="J532" s="117"/>
      <c r="K532" s="119">
        <f>K524+K531</f>
        <v>0</v>
      </c>
    </row>
    <row r="533" spans="1:11" ht="15" customHeight="1" hidden="1">
      <c r="A533" s="30"/>
      <c r="B533" s="31"/>
      <c r="C533" s="32"/>
      <c r="D533" s="32"/>
      <c r="E533" s="32"/>
      <c r="F533" s="32"/>
      <c r="G533" s="32"/>
      <c r="H533" s="32"/>
      <c r="I533" s="32"/>
      <c r="J533" s="32"/>
      <c r="K533" s="33"/>
    </row>
    <row r="534" spans="1:11" ht="15" customHeight="1" hidden="1">
      <c r="A534" s="1127" t="s">
        <v>114</v>
      </c>
      <c r="B534" s="1128"/>
      <c r="C534" s="1129"/>
      <c r="D534" s="1129"/>
      <c r="E534" s="1129"/>
      <c r="F534" s="1129"/>
      <c r="G534" s="1129"/>
      <c r="H534" s="1129"/>
      <c r="I534" s="1129"/>
      <c r="J534" s="1129"/>
      <c r="K534" s="1130"/>
    </row>
    <row r="535" spans="1:11" ht="15" customHeight="1" hidden="1">
      <c r="A535" s="1058" t="s">
        <v>260</v>
      </c>
      <c r="B535" s="107"/>
      <c r="C535" s="100"/>
      <c r="D535" s="98"/>
      <c r="E535" s="99"/>
      <c r="F535" s="100"/>
      <c r="G535" s="98"/>
      <c r="H535" s="99"/>
      <c r="I535" s="100"/>
      <c r="J535" s="98"/>
      <c r="K535" s="99"/>
    </row>
    <row r="536" spans="1:11" ht="15" customHeight="1" hidden="1">
      <c r="A536" s="1059"/>
      <c r="B536" s="111"/>
      <c r="C536" s="103"/>
      <c r="D536" s="101"/>
      <c r="E536" s="102"/>
      <c r="F536" s="103"/>
      <c r="G536" s="101"/>
      <c r="H536" s="102"/>
      <c r="I536" s="103"/>
      <c r="J536" s="101"/>
      <c r="K536" s="102"/>
    </row>
    <row r="537" spans="1:11" ht="15" customHeight="1" hidden="1">
      <c r="A537" s="1059"/>
      <c r="B537" s="111"/>
      <c r="C537" s="103"/>
      <c r="D537" s="101"/>
      <c r="E537" s="102"/>
      <c r="F537" s="103"/>
      <c r="G537" s="101"/>
      <c r="H537" s="102"/>
      <c r="I537" s="103"/>
      <c r="J537" s="101"/>
      <c r="K537" s="102"/>
    </row>
    <row r="538" spans="1:11" ht="15" customHeight="1" hidden="1">
      <c r="A538" s="1059"/>
      <c r="B538" s="108"/>
      <c r="C538" s="103"/>
      <c r="D538" s="101"/>
      <c r="E538" s="102"/>
      <c r="F538" s="103"/>
      <c r="G538" s="101"/>
      <c r="H538" s="102"/>
      <c r="I538" s="103"/>
      <c r="J538" s="101"/>
      <c r="K538" s="102"/>
    </row>
    <row r="539" spans="1:11" ht="15" customHeight="1" hidden="1">
      <c r="A539" s="1059"/>
      <c r="B539" s="109"/>
      <c r="C539" s="104"/>
      <c r="D539" s="105"/>
      <c r="E539" s="106"/>
      <c r="F539" s="103"/>
      <c r="G539" s="101"/>
      <c r="H539" s="102"/>
      <c r="I539" s="103"/>
      <c r="J539" s="101"/>
      <c r="K539" s="102"/>
    </row>
    <row r="540" spans="1:11" ht="15" customHeight="1" hidden="1">
      <c r="A540" s="1060"/>
      <c r="B540" s="84" t="s">
        <v>199</v>
      </c>
      <c r="C540" s="112">
        <f>SUM(C535:C539)</f>
        <v>0</v>
      </c>
      <c r="D540" s="113"/>
      <c r="E540" s="122">
        <f>SUM(E535:E539)</f>
        <v>0</v>
      </c>
      <c r="F540" s="112">
        <f>SUM(F535:F539)</f>
        <v>0</v>
      </c>
      <c r="G540" s="113"/>
      <c r="H540" s="122">
        <f>SUM(H535:H539)</f>
        <v>0</v>
      </c>
      <c r="I540" s="112">
        <f>SUM(I535:I539)</f>
        <v>0</v>
      </c>
      <c r="J540" s="113"/>
      <c r="K540" s="122">
        <f>SUM(K535:K539)</f>
        <v>0</v>
      </c>
    </row>
    <row r="541" spans="1:11" ht="15" customHeight="1" hidden="1">
      <c r="A541" s="30"/>
      <c r="B541" s="31"/>
      <c r="C541" s="32"/>
      <c r="D541" s="32"/>
      <c r="E541" s="32"/>
      <c r="F541" s="32"/>
      <c r="G541" s="32"/>
      <c r="H541" s="32"/>
      <c r="I541" s="32"/>
      <c r="J541" s="32"/>
      <c r="K541" s="33"/>
    </row>
    <row r="542" spans="1:11" ht="15" customHeight="1" hidden="1">
      <c r="A542" s="1058" t="s">
        <v>261</v>
      </c>
      <c r="B542" s="107"/>
      <c r="C542" s="100"/>
      <c r="D542" s="98"/>
      <c r="E542" s="99"/>
      <c r="F542" s="100"/>
      <c r="G542" s="98"/>
      <c r="H542" s="99"/>
      <c r="I542" s="100"/>
      <c r="J542" s="98"/>
      <c r="K542" s="99"/>
    </row>
    <row r="543" spans="1:11" ht="15" customHeight="1" hidden="1">
      <c r="A543" s="1059"/>
      <c r="B543" s="111"/>
      <c r="C543" s="103"/>
      <c r="D543" s="101"/>
      <c r="E543" s="102"/>
      <c r="F543" s="103"/>
      <c r="G543" s="101"/>
      <c r="H543" s="102"/>
      <c r="I543" s="103"/>
      <c r="J543" s="101"/>
      <c r="K543" s="102"/>
    </row>
    <row r="544" spans="1:11" ht="15" customHeight="1" hidden="1">
      <c r="A544" s="1059"/>
      <c r="B544" s="111"/>
      <c r="C544" s="103"/>
      <c r="D544" s="101"/>
      <c r="E544" s="102"/>
      <c r="F544" s="103"/>
      <c r="G544" s="101"/>
      <c r="H544" s="102"/>
      <c r="I544" s="103"/>
      <c r="J544" s="101"/>
      <c r="K544" s="102"/>
    </row>
    <row r="545" spans="1:11" ht="15" customHeight="1" hidden="1">
      <c r="A545" s="1059"/>
      <c r="B545" s="108"/>
      <c r="C545" s="103"/>
      <c r="D545" s="101"/>
      <c r="E545" s="102"/>
      <c r="F545" s="103"/>
      <c r="G545" s="101"/>
      <c r="H545" s="102"/>
      <c r="I545" s="103"/>
      <c r="J545" s="101"/>
      <c r="K545" s="102"/>
    </row>
    <row r="546" spans="1:11" ht="15" customHeight="1" hidden="1">
      <c r="A546" s="1059"/>
      <c r="B546" s="109"/>
      <c r="C546" s="104"/>
      <c r="D546" s="105"/>
      <c r="E546" s="106"/>
      <c r="F546" s="103"/>
      <c r="G546" s="101"/>
      <c r="H546" s="102"/>
      <c r="I546" s="103"/>
      <c r="J546" s="101"/>
      <c r="K546" s="102"/>
    </row>
    <row r="547" spans="1:11" ht="15" customHeight="1" hidden="1">
      <c r="A547" s="1060"/>
      <c r="B547" s="84" t="s">
        <v>199</v>
      </c>
      <c r="C547" s="112">
        <f>SUM(C542:C546)</f>
        <v>0</v>
      </c>
      <c r="D547" s="113"/>
      <c r="E547" s="122">
        <f>SUM(E542:E546)</f>
        <v>0</v>
      </c>
      <c r="F547" s="112">
        <f>SUM(F542:F546)</f>
        <v>0</v>
      </c>
      <c r="G547" s="113"/>
      <c r="H547" s="122">
        <f>SUM(H542:H546)</f>
        <v>0</v>
      </c>
      <c r="I547" s="112">
        <f>SUM(I542:I546)</f>
        <v>0</v>
      </c>
      <c r="J547" s="113"/>
      <c r="K547" s="122">
        <f>SUM(K542:K546)</f>
        <v>0</v>
      </c>
    </row>
    <row r="548" spans="1:11" ht="15" customHeight="1" hidden="1">
      <c r="A548" s="30"/>
      <c r="B548" s="31"/>
      <c r="C548" s="32"/>
      <c r="D548" s="32"/>
      <c r="E548" s="32"/>
      <c r="F548" s="32"/>
      <c r="G548" s="32"/>
      <c r="H548" s="32"/>
      <c r="I548" s="32"/>
      <c r="J548" s="32"/>
      <c r="K548" s="33"/>
    </row>
    <row r="549" spans="1:11" ht="15" customHeight="1" hidden="1">
      <c r="A549" s="1058" t="s">
        <v>262</v>
      </c>
      <c r="B549" s="107"/>
      <c r="C549" s="100"/>
      <c r="D549" s="98"/>
      <c r="E549" s="92"/>
      <c r="F549" s="100"/>
      <c r="G549" s="98"/>
      <c r="H549" s="99"/>
      <c r="I549" s="100"/>
      <c r="J549" s="98"/>
      <c r="K549" s="99"/>
    </row>
    <row r="550" spans="1:11" ht="15" customHeight="1" hidden="1">
      <c r="A550" s="1059"/>
      <c r="B550" s="111"/>
      <c r="C550" s="103"/>
      <c r="D550" s="101"/>
      <c r="E550" s="102"/>
      <c r="F550" s="103"/>
      <c r="G550" s="101"/>
      <c r="H550" s="102"/>
      <c r="I550" s="103"/>
      <c r="J550" s="101"/>
      <c r="K550" s="102"/>
    </row>
    <row r="551" spans="1:11" ht="15" customHeight="1" hidden="1">
      <c r="A551" s="1059"/>
      <c r="B551" s="111"/>
      <c r="C551" s="103"/>
      <c r="D551" s="101"/>
      <c r="E551" s="102"/>
      <c r="F551" s="103"/>
      <c r="G551" s="101"/>
      <c r="H551" s="102"/>
      <c r="I551" s="103"/>
      <c r="J551" s="101"/>
      <c r="K551" s="102"/>
    </row>
    <row r="552" spans="1:11" ht="15" customHeight="1" hidden="1">
      <c r="A552" s="1059"/>
      <c r="B552" s="108"/>
      <c r="C552" s="103"/>
      <c r="D552" s="101"/>
      <c r="E552" s="102"/>
      <c r="F552" s="103"/>
      <c r="G552" s="101"/>
      <c r="H552" s="102"/>
      <c r="I552" s="103"/>
      <c r="J552" s="101"/>
      <c r="K552" s="102"/>
    </row>
    <row r="553" spans="1:11" ht="15" customHeight="1" hidden="1">
      <c r="A553" s="1059"/>
      <c r="B553" s="109"/>
      <c r="C553" s="134"/>
      <c r="D553" s="135"/>
      <c r="E553" s="136"/>
      <c r="F553" s="103"/>
      <c r="G553" s="101"/>
      <c r="H553" s="102"/>
      <c r="I553" s="103"/>
      <c r="J553" s="101"/>
      <c r="K553" s="102"/>
    </row>
    <row r="554" spans="1:11" ht="15" customHeight="1" hidden="1">
      <c r="A554" s="1060"/>
      <c r="B554" s="84" t="s">
        <v>199</v>
      </c>
      <c r="C554" s="112">
        <f>SUM(C549:C553)</f>
        <v>0</v>
      </c>
      <c r="D554" s="113"/>
      <c r="E554" s="122">
        <f>SUM(E549:E553)</f>
        <v>0</v>
      </c>
      <c r="F554" s="112">
        <f>SUM(F549:F553)</f>
        <v>0</v>
      </c>
      <c r="G554" s="113"/>
      <c r="H554" s="122">
        <f>SUM(H549:H553)</f>
        <v>0</v>
      </c>
      <c r="I554" s="112">
        <f>SUM(I549:I553)</f>
        <v>0</v>
      </c>
      <c r="J554" s="113"/>
      <c r="K554" s="122">
        <f>SUM(K549:K553)</f>
        <v>0</v>
      </c>
    </row>
    <row r="555" spans="1:11" ht="15" customHeight="1" hidden="1">
      <c r="A555" s="30"/>
      <c r="B555" s="31"/>
      <c r="C555" s="32"/>
      <c r="D555" s="32"/>
      <c r="E555" s="32"/>
      <c r="F555" s="32"/>
      <c r="G555" s="32"/>
      <c r="H555" s="32"/>
      <c r="I555" s="32"/>
      <c r="J555" s="32"/>
      <c r="K555" s="33"/>
    </row>
    <row r="556" spans="1:11" ht="15" customHeight="1" hidden="1">
      <c r="A556" s="1058" t="s">
        <v>263</v>
      </c>
      <c r="B556" s="107"/>
      <c r="C556" s="100"/>
      <c r="D556" s="98"/>
      <c r="E556" s="99"/>
      <c r="F556" s="100"/>
      <c r="G556" s="98"/>
      <c r="H556" s="99"/>
      <c r="I556" s="100"/>
      <c r="J556" s="98"/>
      <c r="K556" s="99"/>
    </row>
    <row r="557" spans="1:11" ht="15" customHeight="1" hidden="1">
      <c r="A557" s="1059"/>
      <c r="B557" s="111"/>
      <c r="C557" s="103"/>
      <c r="D557" s="101"/>
      <c r="E557" s="102"/>
      <c r="F557" s="103"/>
      <c r="G557" s="101"/>
      <c r="H557" s="102"/>
      <c r="I557" s="103"/>
      <c r="J557" s="101"/>
      <c r="K557" s="102"/>
    </row>
    <row r="558" spans="1:11" ht="15" customHeight="1" hidden="1">
      <c r="A558" s="1059"/>
      <c r="B558" s="108"/>
      <c r="C558" s="103"/>
      <c r="D558" s="101"/>
      <c r="E558" s="102"/>
      <c r="F558" s="103"/>
      <c r="G558" s="101"/>
      <c r="H558" s="102"/>
      <c r="I558" s="103"/>
      <c r="J558" s="101"/>
      <c r="K558" s="102"/>
    </row>
    <row r="559" spans="1:11" ht="15" customHeight="1" hidden="1">
      <c r="A559" s="1059"/>
      <c r="B559" s="108"/>
      <c r="C559" s="103"/>
      <c r="D559" s="101"/>
      <c r="E559" s="102"/>
      <c r="F559" s="103"/>
      <c r="G559" s="101"/>
      <c r="H559" s="102"/>
      <c r="I559" s="103"/>
      <c r="J559" s="101"/>
      <c r="K559" s="102"/>
    </row>
    <row r="560" spans="1:11" ht="15" customHeight="1" hidden="1">
      <c r="A560" s="1059"/>
      <c r="B560" s="109"/>
      <c r="C560" s="104"/>
      <c r="D560" s="105"/>
      <c r="E560" s="106"/>
      <c r="F560" s="103"/>
      <c r="G560" s="101"/>
      <c r="H560" s="102"/>
      <c r="I560" s="103"/>
      <c r="J560" s="101"/>
      <c r="K560" s="102"/>
    </row>
    <row r="561" spans="1:11" ht="15" customHeight="1" hidden="1">
      <c r="A561" s="1060"/>
      <c r="B561" s="84" t="s">
        <v>199</v>
      </c>
      <c r="C561" s="112">
        <f>SUM(C556:C560)</f>
        <v>0</v>
      </c>
      <c r="D561" s="113"/>
      <c r="E561" s="122">
        <f>SUM(E556:E560)</f>
        <v>0</v>
      </c>
      <c r="F561" s="112">
        <f>SUM(F556:F560)</f>
        <v>0</v>
      </c>
      <c r="G561" s="113"/>
      <c r="H561" s="122">
        <f>SUM(H556:H560)</f>
        <v>0</v>
      </c>
      <c r="I561" s="112">
        <f>SUM(I556:I560)</f>
        <v>0</v>
      </c>
      <c r="J561" s="113"/>
      <c r="K561" s="122">
        <f>SUM(K556:K560)</f>
        <v>0</v>
      </c>
    </row>
    <row r="562" spans="1:11" ht="15" customHeight="1" hidden="1">
      <c r="A562" s="30"/>
      <c r="B562" s="31"/>
      <c r="C562" s="32"/>
      <c r="D562" s="32"/>
      <c r="E562" s="32"/>
      <c r="F562" s="32"/>
      <c r="G562" s="32"/>
      <c r="H562" s="32"/>
      <c r="I562" s="32"/>
      <c r="J562" s="32"/>
      <c r="K562" s="33"/>
    </row>
    <row r="563" spans="1:11" ht="15" customHeight="1" hidden="1">
      <c r="A563" s="1058" t="s">
        <v>264</v>
      </c>
      <c r="B563" s="107"/>
      <c r="C563" s="100"/>
      <c r="D563" s="98"/>
      <c r="E563" s="99"/>
      <c r="F563" s="100"/>
      <c r="G563" s="98"/>
      <c r="H563" s="99"/>
      <c r="I563" s="100"/>
      <c r="J563" s="98"/>
      <c r="K563" s="99"/>
    </row>
    <row r="564" spans="1:11" ht="15" customHeight="1" hidden="1">
      <c r="A564" s="1059"/>
      <c r="B564" s="108"/>
      <c r="C564" s="103"/>
      <c r="D564" s="101"/>
      <c r="E564" s="102"/>
      <c r="F564" s="103"/>
      <c r="G564" s="101"/>
      <c r="H564" s="102"/>
      <c r="I564" s="103"/>
      <c r="J564" s="101"/>
      <c r="K564" s="102"/>
    </row>
    <row r="565" spans="1:11" ht="15" customHeight="1" hidden="1">
      <c r="A565" s="1059"/>
      <c r="B565" s="108"/>
      <c r="C565" s="103"/>
      <c r="D565" s="101"/>
      <c r="E565" s="102"/>
      <c r="F565" s="103"/>
      <c r="G565" s="101"/>
      <c r="H565" s="102"/>
      <c r="I565" s="103"/>
      <c r="J565" s="101"/>
      <c r="K565" s="102"/>
    </row>
    <row r="566" spans="1:11" ht="15" customHeight="1" hidden="1">
      <c r="A566" s="1059"/>
      <c r="B566" s="108"/>
      <c r="C566" s="103"/>
      <c r="D566" s="101"/>
      <c r="E566" s="102"/>
      <c r="F566" s="103"/>
      <c r="G566" s="101"/>
      <c r="H566" s="102"/>
      <c r="I566" s="103"/>
      <c r="J566" s="101"/>
      <c r="K566" s="102"/>
    </row>
    <row r="567" spans="1:11" ht="15" customHeight="1" hidden="1">
      <c r="A567" s="1059"/>
      <c r="B567" s="109"/>
      <c r="C567" s="104"/>
      <c r="D567" s="105"/>
      <c r="E567" s="106"/>
      <c r="F567" s="103"/>
      <c r="G567" s="101"/>
      <c r="H567" s="102"/>
      <c r="I567" s="103"/>
      <c r="J567" s="101"/>
      <c r="K567" s="102"/>
    </row>
    <row r="568" spans="1:11" ht="15" customHeight="1" hidden="1">
      <c r="A568" s="1060"/>
      <c r="B568" s="84" t="s">
        <v>199</v>
      </c>
      <c r="C568" s="112">
        <f>SUM(C563:C567)</f>
        <v>0</v>
      </c>
      <c r="D568" s="113"/>
      <c r="E568" s="122">
        <f>SUM(E563:E567)</f>
        <v>0</v>
      </c>
      <c r="F568" s="112">
        <f>SUM(F563:F567)</f>
        <v>0</v>
      </c>
      <c r="G568" s="113"/>
      <c r="H568" s="122">
        <f>SUM(H563:H567)</f>
        <v>0</v>
      </c>
      <c r="I568" s="112">
        <f>SUM(I563:I567)</f>
        <v>0</v>
      </c>
      <c r="J568" s="113"/>
      <c r="K568" s="122">
        <f>SUM(K563:K567)</f>
        <v>0</v>
      </c>
    </row>
    <row r="569" spans="1:11" ht="15" customHeight="1" hidden="1">
      <c r="A569" s="1113" t="s">
        <v>115</v>
      </c>
      <c r="B569" s="1114"/>
      <c r="C569" s="116">
        <f>C540+C547+C554+C561+C568</f>
        <v>0</v>
      </c>
      <c r="D569" s="117"/>
      <c r="E569" s="119">
        <f>E540+E547+E554+E561+E568</f>
        <v>0</v>
      </c>
      <c r="F569" s="116">
        <f>F540+F547+F554+F561+F568</f>
        <v>0</v>
      </c>
      <c r="G569" s="117"/>
      <c r="H569" s="119">
        <f>H540+H547+H554+H561+H568</f>
        <v>0</v>
      </c>
      <c r="I569" s="116">
        <f>I540+I547+I554+I561+I568</f>
        <v>0</v>
      </c>
      <c r="J569" s="117"/>
      <c r="K569" s="119">
        <f>K540+K547+K554+K561+K568</f>
        <v>0</v>
      </c>
    </row>
    <row r="570" spans="1:13" ht="15" customHeight="1" thickBot="1">
      <c r="A570" s="239"/>
      <c r="B570" s="240"/>
      <c r="C570" s="241"/>
      <c r="D570" s="241"/>
      <c r="E570" s="241"/>
      <c r="F570" s="241"/>
      <c r="G570" s="241"/>
      <c r="H570" s="241"/>
      <c r="I570" s="241"/>
      <c r="J570" s="241"/>
      <c r="K570" s="242"/>
      <c r="M570" s="31"/>
    </row>
    <row r="571" spans="1:13" ht="15" customHeight="1" thickBot="1">
      <c r="A571" s="1127" t="s">
        <v>282</v>
      </c>
      <c r="B571" s="1128"/>
      <c r="C571" s="1129"/>
      <c r="D571" s="1129"/>
      <c r="E571" s="1129"/>
      <c r="F571" s="1129"/>
      <c r="G571" s="1129"/>
      <c r="H571" s="1129"/>
      <c r="I571" s="1129"/>
      <c r="J571" s="1129"/>
      <c r="K571" s="1130"/>
      <c r="M571" s="611"/>
    </row>
    <row r="572" spans="1:13" ht="20.25" customHeight="1">
      <c r="A572" s="1058" t="s">
        <v>283</v>
      </c>
      <c r="B572" s="107"/>
      <c r="C572" s="100"/>
      <c r="D572" s="98"/>
      <c r="E572" s="99"/>
      <c r="F572" s="100"/>
      <c r="G572" s="98"/>
      <c r="H572" s="99"/>
      <c r="I572" s="100"/>
      <c r="J572" s="98"/>
      <c r="K572" s="99"/>
      <c r="M572" s="612"/>
    </row>
    <row r="573" spans="1:13" ht="20.25" customHeight="1">
      <c r="A573" s="1059"/>
      <c r="B573" s="111"/>
      <c r="C573" s="103"/>
      <c r="D573" s="101"/>
      <c r="E573" s="102"/>
      <c r="F573" s="103"/>
      <c r="G573" s="101"/>
      <c r="H573" s="102"/>
      <c r="I573" s="103"/>
      <c r="J573" s="101"/>
      <c r="K573" s="102"/>
      <c r="M573" s="611"/>
    </row>
    <row r="574" spans="1:13" ht="15" customHeight="1" hidden="1">
      <c r="A574" s="1059"/>
      <c r="B574" s="111"/>
      <c r="C574" s="103"/>
      <c r="D574" s="101"/>
      <c r="E574" s="102"/>
      <c r="F574" s="103"/>
      <c r="G574" s="101"/>
      <c r="H574" s="102"/>
      <c r="I574" s="103"/>
      <c r="J574" s="101"/>
      <c r="K574" s="102"/>
      <c r="M574" s="611"/>
    </row>
    <row r="575" spans="1:13" ht="15" customHeight="1" hidden="1">
      <c r="A575" s="1059"/>
      <c r="B575" s="108"/>
      <c r="C575" s="103"/>
      <c r="D575" s="101"/>
      <c r="E575" s="102"/>
      <c r="F575" s="103"/>
      <c r="G575" s="101"/>
      <c r="H575" s="102"/>
      <c r="I575" s="103"/>
      <c r="J575" s="101"/>
      <c r="K575" s="102"/>
      <c r="M575" s="1122"/>
    </row>
    <row r="576" spans="1:13" ht="15" customHeight="1" thickBot="1">
      <c r="A576" s="1059"/>
      <c r="B576" s="109"/>
      <c r="C576" s="104"/>
      <c r="D576" s="105"/>
      <c r="E576" s="106"/>
      <c r="F576" s="103"/>
      <c r="G576" s="101"/>
      <c r="H576" s="102"/>
      <c r="I576" s="103"/>
      <c r="J576" s="101"/>
      <c r="K576" s="102"/>
      <c r="M576" s="1122"/>
    </row>
    <row r="577" spans="1:13" ht="19.5" customHeight="1" thickBot="1">
      <c r="A577" s="1060"/>
      <c r="B577" s="84" t="s">
        <v>199</v>
      </c>
      <c r="C577" s="112">
        <f>SUM(C572:C576)</f>
        <v>0</v>
      </c>
      <c r="D577" s="113"/>
      <c r="E577" s="122">
        <f>SUM(E572:E576)</f>
        <v>0</v>
      </c>
      <c r="F577" s="112">
        <f>SUM(F572:F576)</f>
        <v>0</v>
      </c>
      <c r="G577" s="113"/>
      <c r="H577" s="122">
        <f>SUM(H572:H576)</f>
        <v>0</v>
      </c>
      <c r="I577" s="112">
        <f>SUM(I572:I576)</f>
        <v>0</v>
      </c>
      <c r="J577" s="113"/>
      <c r="K577" s="122">
        <f>SUM(K572:K576)</f>
        <v>0</v>
      </c>
      <c r="M577" s="1122"/>
    </row>
    <row r="578" spans="1:13" ht="15" customHeight="1" thickBot="1">
      <c r="A578" s="30"/>
      <c r="B578" s="31"/>
      <c r="C578" s="32"/>
      <c r="D578" s="32"/>
      <c r="E578" s="32"/>
      <c r="F578" s="32"/>
      <c r="G578" s="32"/>
      <c r="H578" s="32"/>
      <c r="I578" s="32"/>
      <c r="J578" s="32"/>
      <c r="K578" s="33"/>
      <c r="M578" s="1122"/>
    </row>
    <row r="579" spans="1:13" ht="20.25" customHeight="1">
      <c r="A579" s="1058" t="s">
        <v>284</v>
      </c>
      <c r="B579" s="107"/>
      <c r="C579" s="100"/>
      <c r="D579" s="98"/>
      <c r="E579" s="99"/>
      <c r="F579" s="100"/>
      <c r="G579" s="98"/>
      <c r="H579" s="99"/>
      <c r="I579" s="100"/>
      <c r="J579" s="98"/>
      <c r="K579" s="99"/>
      <c r="M579" s="1122"/>
    </row>
    <row r="580" spans="1:13" ht="15" customHeight="1" hidden="1">
      <c r="A580" s="1059"/>
      <c r="B580" s="111"/>
      <c r="C580" s="103"/>
      <c r="D580" s="101"/>
      <c r="E580" s="102"/>
      <c r="F580" s="103"/>
      <c r="G580" s="101"/>
      <c r="H580" s="102"/>
      <c r="I580" s="103"/>
      <c r="J580" s="101"/>
      <c r="K580" s="102"/>
      <c r="M580" s="1123"/>
    </row>
    <row r="581" spans="1:13" ht="15" customHeight="1" hidden="1">
      <c r="A581" s="1059"/>
      <c r="B581" s="111"/>
      <c r="C581" s="103"/>
      <c r="D581" s="101"/>
      <c r="E581" s="102"/>
      <c r="F581" s="103"/>
      <c r="G581" s="101"/>
      <c r="H581" s="102"/>
      <c r="I581" s="103"/>
      <c r="J581" s="101"/>
      <c r="K581" s="102"/>
      <c r="M581" s="1124"/>
    </row>
    <row r="582" spans="1:11" ht="15" customHeight="1" hidden="1">
      <c r="A582" s="1059"/>
      <c r="B582" s="108"/>
      <c r="C582" s="103"/>
      <c r="D582" s="101"/>
      <c r="E582" s="102"/>
      <c r="F582" s="103"/>
      <c r="G582" s="101"/>
      <c r="H582" s="102"/>
      <c r="I582" s="103"/>
      <c r="J582" s="101"/>
      <c r="K582" s="102"/>
    </row>
    <row r="583" spans="1:11" ht="17.25" customHeight="1" thickBot="1">
      <c r="A583" s="1059"/>
      <c r="B583" s="109"/>
      <c r="C583" s="104"/>
      <c r="D583" s="105"/>
      <c r="E583" s="106"/>
      <c r="F583" s="103"/>
      <c r="G583" s="101"/>
      <c r="H583" s="102"/>
      <c r="I583" s="103"/>
      <c r="J583" s="101"/>
      <c r="K583" s="102"/>
    </row>
    <row r="584" spans="1:11" ht="19.5" customHeight="1" thickBot="1">
      <c r="A584" s="1060"/>
      <c r="B584" s="84" t="s">
        <v>199</v>
      </c>
      <c r="C584" s="112">
        <f>SUM(C579:C583)</f>
        <v>0</v>
      </c>
      <c r="D584" s="113"/>
      <c r="E584" s="122">
        <f>SUM(E579:E583)</f>
        <v>0</v>
      </c>
      <c r="F584" s="112">
        <f>SUM(F579:F583)</f>
        <v>0</v>
      </c>
      <c r="G584" s="113"/>
      <c r="H584" s="122">
        <f>SUM(H579:H583)</f>
        <v>0</v>
      </c>
      <c r="I584" s="112">
        <f>SUM(I579:I583)</f>
        <v>0</v>
      </c>
      <c r="J584" s="113"/>
      <c r="K584" s="122">
        <f>SUM(K579:K583)</f>
        <v>0</v>
      </c>
    </row>
    <row r="585" spans="1:11" ht="15" customHeight="1" thickBot="1">
      <c r="A585" s="30"/>
      <c r="B585" s="31"/>
      <c r="C585" s="32"/>
      <c r="D585" s="32"/>
      <c r="E585" s="32"/>
      <c r="F585" s="32"/>
      <c r="G585" s="32"/>
      <c r="H585" s="32"/>
      <c r="I585" s="32"/>
      <c r="J585" s="32"/>
      <c r="K585" s="33"/>
    </row>
    <row r="586" spans="1:11" ht="27.75" customHeight="1">
      <c r="A586" s="1058" t="s">
        <v>285</v>
      </c>
      <c r="B586" s="107"/>
      <c r="C586" s="100"/>
      <c r="D586" s="98"/>
      <c r="E586" s="92"/>
      <c r="F586" s="100"/>
      <c r="G586" s="98"/>
      <c r="H586" s="99"/>
      <c r="I586" s="100"/>
      <c r="J586" s="98"/>
      <c r="K586" s="99"/>
    </row>
    <row r="587" spans="1:11" ht="33" customHeight="1" thickBot="1">
      <c r="A587" s="1059"/>
      <c r="B587" s="111"/>
      <c r="C587" s="103"/>
      <c r="D587" s="101"/>
      <c r="E587" s="102"/>
      <c r="F587" s="103"/>
      <c r="G587" s="101"/>
      <c r="H587" s="102"/>
      <c r="I587" s="103"/>
      <c r="J587" s="101"/>
      <c r="K587" s="102"/>
    </row>
    <row r="588" spans="1:11" ht="15" customHeight="1" hidden="1">
      <c r="A588" s="1059"/>
      <c r="B588" s="111"/>
      <c r="C588" s="103"/>
      <c r="D588" s="101"/>
      <c r="E588" s="102"/>
      <c r="F588" s="103"/>
      <c r="G588" s="101"/>
      <c r="H588" s="102"/>
      <c r="I588" s="103"/>
      <c r="J588" s="101"/>
      <c r="K588" s="102"/>
    </row>
    <row r="589" spans="1:11" ht="15" customHeight="1" hidden="1">
      <c r="A589" s="1059"/>
      <c r="B589" s="108"/>
      <c r="C589" s="103"/>
      <c r="D589" s="101"/>
      <c r="E589" s="102"/>
      <c r="F589" s="103"/>
      <c r="G589" s="101"/>
      <c r="H589" s="102"/>
      <c r="I589" s="103"/>
      <c r="J589" s="101"/>
      <c r="K589" s="102"/>
    </row>
    <row r="590" spans="1:11" ht="15" customHeight="1" hidden="1">
      <c r="A590" s="1059"/>
      <c r="B590" s="109"/>
      <c r="C590" s="134"/>
      <c r="D590" s="135"/>
      <c r="E590" s="136"/>
      <c r="F590" s="103"/>
      <c r="G590" s="101"/>
      <c r="H590" s="102"/>
      <c r="I590" s="103"/>
      <c r="J590" s="101"/>
      <c r="K590" s="102"/>
    </row>
    <row r="591" spans="1:11" ht="19.5" customHeight="1" thickBot="1">
      <c r="A591" s="1060"/>
      <c r="B591" s="84" t="s">
        <v>199</v>
      </c>
      <c r="C591" s="112">
        <f>SUM(C586:C590)</f>
        <v>0</v>
      </c>
      <c r="D591" s="113"/>
      <c r="E591" s="122">
        <f>SUM(E586:E590)</f>
        <v>0</v>
      </c>
      <c r="F591" s="112">
        <f>SUM(F586:F590)</f>
        <v>0</v>
      </c>
      <c r="G591" s="113"/>
      <c r="H591" s="122">
        <f>SUM(H586:H590)</f>
        <v>0</v>
      </c>
      <c r="I591" s="112">
        <f>SUM(I586:I590)</f>
        <v>0</v>
      </c>
      <c r="J591" s="113"/>
      <c r="K591" s="122">
        <f>SUM(K586:K590)</f>
        <v>0</v>
      </c>
    </row>
    <row r="592" spans="1:11" ht="27" customHeight="1" thickBot="1">
      <c r="A592" s="1125" t="s">
        <v>281</v>
      </c>
      <c r="B592" s="1126"/>
      <c r="C592" s="116">
        <f>C577+C584+C591</f>
        <v>0</v>
      </c>
      <c r="D592" s="117"/>
      <c r="E592" s="386">
        <f>E577+E584+E591</f>
        <v>0</v>
      </c>
      <c r="F592" s="116">
        <f>F577+F584+F591</f>
        <v>0</v>
      </c>
      <c r="G592" s="117"/>
      <c r="H592" s="386">
        <f>H577+H584+H591</f>
        <v>0</v>
      </c>
      <c r="I592" s="116">
        <f>I577+I584+I591</f>
        <v>0</v>
      </c>
      <c r="J592" s="117"/>
      <c r="K592" s="386">
        <f>K577+K584+K591</f>
        <v>0</v>
      </c>
    </row>
    <row r="593" spans="1:11" ht="15" customHeight="1" thickBot="1">
      <c r="A593" s="89"/>
      <c r="B593" s="235"/>
      <c r="C593" s="214"/>
      <c r="D593" s="214"/>
      <c r="E593" s="214"/>
      <c r="F593" s="214"/>
      <c r="G593" s="214"/>
      <c r="H593" s="214"/>
      <c r="I593" s="214"/>
      <c r="J593" s="214"/>
      <c r="K593" s="214"/>
    </row>
    <row r="594" spans="1:11" ht="15" customHeight="1" thickBot="1">
      <c r="A594" s="1113" t="s">
        <v>26</v>
      </c>
      <c r="B594" s="1114"/>
      <c r="C594" s="116">
        <f>C430+C474+C516+C532+C569+C592</f>
        <v>0</v>
      </c>
      <c r="D594" s="117"/>
      <c r="E594" s="386">
        <f>E430+E474+E516+E532+E569+E592</f>
        <v>0</v>
      </c>
      <c r="F594" s="116">
        <f>F430+F474+F516+F532+F569+F592</f>
        <v>0</v>
      </c>
      <c r="G594" s="117"/>
      <c r="H594" s="386">
        <f>H430+H474+H516+H532+H569+H592</f>
        <v>0</v>
      </c>
      <c r="I594" s="116">
        <f>I430+I474+I516+I532+I569+I592</f>
        <v>0</v>
      </c>
      <c r="J594" s="117"/>
      <c r="K594" s="386">
        <f>K430+K474+K516+K532+K569+K592</f>
        <v>0</v>
      </c>
    </row>
    <row r="595" spans="1:11" ht="15" customHeight="1">
      <c r="A595" s="89"/>
      <c r="B595" s="235"/>
      <c r="C595" s="214"/>
      <c r="D595" s="214"/>
      <c r="E595" s="214"/>
      <c r="F595" s="214"/>
      <c r="G595" s="214"/>
      <c r="H595" s="214"/>
      <c r="I595" s="214"/>
      <c r="J595" s="214"/>
      <c r="K595" s="214"/>
    </row>
    <row r="596" spans="1:11" ht="19.5" customHeight="1">
      <c r="A596" s="533"/>
      <c r="B596" s="533"/>
      <c r="C596" s="534"/>
      <c r="D596" s="534"/>
      <c r="E596" s="534"/>
      <c r="F596" s="534"/>
      <c r="G596" s="534"/>
      <c r="H596" s="534"/>
      <c r="I596" s="534"/>
      <c r="J596" s="534"/>
      <c r="K596" s="534"/>
    </row>
    <row r="597" spans="1:11" ht="19.5" customHeight="1">
      <c r="A597" s="533"/>
      <c r="B597" s="533"/>
      <c r="C597" s="534"/>
      <c r="D597" s="534"/>
      <c r="E597" s="534"/>
      <c r="F597" s="534"/>
      <c r="G597" s="534"/>
      <c r="H597" s="534"/>
      <c r="I597" s="534"/>
      <c r="J597" s="534"/>
      <c r="K597" s="534"/>
    </row>
  </sheetData>
  <sheetProtection/>
  <mergeCells count="177">
    <mergeCell ref="A4:K4"/>
    <mergeCell ref="H6:K6"/>
    <mergeCell ref="A7:B7"/>
    <mergeCell ref="C7:K7"/>
    <mergeCell ref="A8:B8"/>
    <mergeCell ref="C8:K8"/>
    <mergeCell ref="C9:K9"/>
    <mergeCell ref="C10:K10"/>
    <mergeCell ref="C11:K11"/>
    <mergeCell ref="C12:K12"/>
    <mergeCell ref="C13:K13"/>
    <mergeCell ref="C14:K14"/>
    <mergeCell ref="C15:K15"/>
    <mergeCell ref="C16:K16"/>
    <mergeCell ref="C17:K17"/>
    <mergeCell ref="C18:K18"/>
    <mergeCell ref="A19:K19"/>
    <mergeCell ref="A20:K20"/>
    <mergeCell ref="A21:K21"/>
    <mergeCell ref="A22:B22"/>
    <mergeCell ref="C22:E22"/>
    <mergeCell ref="F22:H22"/>
    <mergeCell ref="I22:K22"/>
    <mergeCell ref="A23:A24"/>
    <mergeCell ref="B23:B24"/>
    <mergeCell ref="C23:D23"/>
    <mergeCell ref="E23:E24"/>
    <mergeCell ref="F23:G23"/>
    <mergeCell ref="H23:H24"/>
    <mergeCell ref="I23:J23"/>
    <mergeCell ref="K23:K24"/>
    <mergeCell ref="A25:A32"/>
    <mergeCell ref="A34:A39"/>
    <mergeCell ref="A41:A46"/>
    <mergeCell ref="A48:A53"/>
    <mergeCell ref="A55:A61"/>
    <mergeCell ref="A63:A69"/>
    <mergeCell ref="A70:B70"/>
    <mergeCell ref="A72:K72"/>
    <mergeCell ref="A73:A80"/>
    <mergeCell ref="A82:A88"/>
    <mergeCell ref="A90:A96"/>
    <mergeCell ref="A98:A109"/>
    <mergeCell ref="A111:A116"/>
    <mergeCell ref="A118:A123"/>
    <mergeCell ref="A124:B124"/>
    <mergeCell ref="A126:K126"/>
    <mergeCell ref="A127:A131"/>
    <mergeCell ref="A133:A137"/>
    <mergeCell ref="A139:A144"/>
    <mergeCell ref="A146:A151"/>
    <mergeCell ref="A153:A158"/>
    <mergeCell ref="A160:A165"/>
    <mergeCell ref="A166:B166"/>
    <mergeCell ref="A168:K168"/>
    <mergeCell ref="A169:A174"/>
    <mergeCell ref="A176:A181"/>
    <mergeCell ref="A182:B182"/>
    <mergeCell ref="A184:K184"/>
    <mergeCell ref="A185:A190"/>
    <mergeCell ref="A192:A197"/>
    <mergeCell ref="A199:A204"/>
    <mergeCell ref="A206:A211"/>
    <mergeCell ref="A213:A218"/>
    <mergeCell ref="A219:B219"/>
    <mergeCell ref="A221:B221"/>
    <mergeCell ref="A223:K223"/>
    <mergeCell ref="A224:A229"/>
    <mergeCell ref="A231:A236"/>
    <mergeCell ref="A238:A243"/>
    <mergeCell ref="A245:A250"/>
    <mergeCell ref="A252:A257"/>
    <mergeCell ref="A259:A264"/>
    <mergeCell ref="A266:B266"/>
    <mergeCell ref="A268:K268"/>
    <mergeCell ref="A269:A275"/>
    <mergeCell ref="A277:A283"/>
    <mergeCell ref="A285:A291"/>
    <mergeCell ref="A293:A298"/>
    <mergeCell ref="A300:A305"/>
    <mergeCell ref="A307:A312"/>
    <mergeCell ref="A314:B314"/>
    <mergeCell ref="F346:H346"/>
    <mergeCell ref="I346:K346"/>
    <mergeCell ref="A316:K316"/>
    <mergeCell ref="A317:A322"/>
    <mergeCell ref="A324:A329"/>
    <mergeCell ref="A331:B331"/>
    <mergeCell ref="A333:K333"/>
    <mergeCell ref="A334:A339"/>
    <mergeCell ref="C347:D347"/>
    <mergeCell ref="E347:E348"/>
    <mergeCell ref="A341:B341"/>
    <mergeCell ref="F347:G347"/>
    <mergeCell ref="H347:H348"/>
    <mergeCell ref="I347:J347"/>
    <mergeCell ref="A343:B343"/>
    <mergeCell ref="A345:K345"/>
    <mergeCell ref="A346:B346"/>
    <mergeCell ref="C346:E346"/>
    <mergeCell ref="C375:K375"/>
    <mergeCell ref="C376:K376"/>
    <mergeCell ref="K347:K348"/>
    <mergeCell ref="A354:B354"/>
    <mergeCell ref="A356:B356"/>
    <mergeCell ref="B359:K359"/>
    <mergeCell ref="H368:K368"/>
    <mergeCell ref="A369:B369"/>
    <mergeCell ref="C369:K369"/>
    <mergeCell ref="A347:A348"/>
    <mergeCell ref="A370:B370"/>
    <mergeCell ref="C370:K370"/>
    <mergeCell ref="C371:K371"/>
    <mergeCell ref="C372:K372"/>
    <mergeCell ref="C373:K373"/>
    <mergeCell ref="C374:K374"/>
    <mergeCell ref="C377:K377"/>
    <mergeCell ref="C378:K378"/>
    <mergeCell ref="C379:K379"/>
    <mergeCell ref="C380:K380"/>
    <mergeCell ref="H385:H386"/>
    <mergeCell ref="A381:K381"/>
    <mergeCell ref="A382:K382"/>
    <mergeCell ref="A383:K383"/>
    <mergeCell ref="A384:B384"/>
    <mergeCell ref="C384:E384"/>
    <mergeCell ref="F384:H384"/>
    <mergeCell ref="I384:K384"/>
    <mergeCell ref="I385:J385"/>
    <mergeCell ref="K385:K386"/>
    <mergeCell ref="F385:G385"/>
    <mergeCell ref="A415:A421"/>
    <mergeCell ref="A385:A386"/>
    <mergeCell ref="B385:B386"/>
    <mergeCell ref="C385:D385"/>
    <mergeCell ref="E385:E386"/>
    <mergeCell ref="A423:A429"/>
    <mergeCell ref="A430:B430"/>
    <mergeCell ref="A387:A392"/>
    <mergeCell ref="A394:A399"/>
    <mergeCell ref="A401:A406"/>
    <mergeCell ref="A408:A413"/>
    <mergeCell ref="A432:K432"/>
    <mergeCell ref="A433:A438"/>
    <mergeCell ref="A440:A445"/>
    <mergeCell ref="A447:A452"/>
    <mergeCell ref="A454:A459"/>
    <mergeCell ref="A461:A466"/>
    <mergeCell ref="A468:A473"/>
    <mergeCell ref="A474:B474"/>
    <mergeCell ref="A476:K476"/>
    <mergeCell ref="A477:A481"/>
    <mergeCell ref="A483:A487"/>
    <mergeCell ref="A489:A494"/>
    <mergeCell ref="A496:A501"/>
    <mergeCell ref="A503:A508"/>
    <mergeCell ref="A510:A515"/>
    <mergeCell ref="A516:B516"/>
    <mergeCell ref="A518:K518"/>
    <mergeCell ref="A519:A524"/>
    <mergeCell ref="A592:B592"/>
    <mergeCell ref="A594:B594"/>
    <mergeCell ref="A571:K571"/>
    <mergeCell ref="A572:A577"/>
    <mergeCell ref="A526:A531"/>
    <mergeCell ref="A532:B532"/>
    <mergeCell ref="A534:K534"/>
    <mergeCell ref="A535:A540"/>
    <mergeCell ref="A542:A547"/>
    <mergeCell ref="A549:A554"/>
    <mergeCell ref="M575:M579"/>
    <mergeCell ref="A579:A584"/>
    <mergeCell ref="M580:M581"/>
    <mergeCell ref="A586:A591"/>
    <mergeCell ref="A556:A561"/>
    <mergeCell ref="A563:A568"/>
    <mergeCell ref="A569:B569"/>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Q197"/>
  <sheetViews>
    <sheetView zoomScalePageLayoutView="0" workbookViewId="0" topLeftCell="A2">
      <selection activeCell="A2" sqref="A2:Q2"/>
    </sheetView>
  </sheetViews>
  <sheetFormatPr defaultColWidth="9.140625" defaultRowHeight="12.75"/>
  <cols>
    <col min="1" max="1" width="15.8515625" style="64" customWidth="1"/>
    <col min="2" max="2" width="22.8515625" style="64" customWidth="1"/>
    <col min="3" max="3" width="10.140625" style="64" customWidth="1"/>
    <col min="4" max="4" width="19.00390625" style="64" customWidth="1"/>
    <col min="5" max="6" width="12.7109375" style="64" customWidth="1"/>
    <col min="7" max="7" width="13.421875" style="64" customWidth="1"/>
    <col min="8" max="8" width="12.421875" style="64" customWidth="1"/>
    <col min="9" max="9" width="12.00390625" style="64" hidden="1" customWidth="1"/>
    <col min="10" max="10" width="12.7109375" style="64" customWidth="1"/>
    <col min="11" max="11" width="11.57421875" style="64" customWidth="1"/>
    <col min="12" max="12" width="12.7109375" style="64" hidden="1" customWidth="1"/>
    <col min="13" max="13" width="12.140625" style="64" customWidth="1"/>
    <col min="14" max="14" width="11.421875" style="64" customWidth="1"/>
    <col min="15" max="15" width="11.8515625" style="64" hidden="1" customWidth="1"/>
    <col min="16" max="17" width="12.7109375" style="64" customWidth="1"/>
    <col min="18" max="16384" width="9.140625" style="64" customWidth="1"/>
  </cols>
  <sheetData>
    <row r="1" ht="12.75" customHeight="1" hidden="1"/>
    <row r="2" spans="1:17" s="63" customFormat="1" ht="22.5" customHeight="1">
      <c r="A2" s="1025" t="s">
        <v>710</v>
      </c>
      <c r="B2" s="1180"/>
      <c r="C2" s="1180"/>
      <c r="D2" s="1180"/>
      <c r="E2" s="1180"/>
      <c r="F2" s="1180"/>
      <c r="G2" s="1180"/>
      <c r="H2" s="1180"/>
      <c r="I2" s="1180"/>
      <c r="J2" s="1180"/>
      <c r="K2" s="1180"/>
      <c r="L2" s="1180"/>
      <c r="M2" s="1180"/>
      <c r="N2" s="1180"/>
      <c r="O2" s="1180"/>
      <c r="P2" s="1180"/>
      <c r="Q2" s="1180"/>
    </row>
    <row r="3" spans="1:16" s="51" customFormat="1" ht="21.75" customHeight="1">
      <c r="A3" s="51" t="s">
        <v>58</v>
      </c>
      <c r="C3" s="53"/>
      <c r="E3" s="53"/>
      <c r="F3" s="65"/>
      <c r="G3" s="65"/>
      <c r="H3" s="65"/>
      <c r="I3" s="65"/>
      <c r="J3" s="65"/>
      <c r="K3" s="65"/>
      <c r="L3" s="65"/>
      <c r="M3" s="65"/>
      <c r="N3" s="65"/>
      <c r="O3" s="65"/>
      <c r="P3" s="65"/>
    </row>
    <row r="4" spans="1:17" s="51" customFormat="1" ht="21.75" customHeight="1" thickBot="1">
      <c r="A4" s="66" t="s">
        <v>197</v>
      </c>
      <c r="B4" s="66"/>
      <c r="C4" s="67"/>
      <c r="D4" s="66"/>
      <c r="E4" s="67"/>
      <c r="F4" s="68"/>
      <c r="G4" s="70"/>
      <c r="H4" s="70"/>
      <c r="I4" s="70"/>
      <c r="J4" s="70"/>
      <c r="K4" s="70"/>
      <c r="L4" s="70"/>
      <c r="M4" s="70"/>
      <c r="N4" s="1027" t="s">
        <v>671</v>
      </c>
      <c r="O4" s="1181"/>
      <c r="P4" s="1181"/>
      <c r="Q4" s="1181"/>
    </row>
    <row r="5" spans="1:17" s="59" customFormat="1" ht="97.5" customHeight="1" thickBot="1">
      <c r="A5" s="1182" t="s">
        <v>200</v>
      </c>
      <c r="B5" s="1183" t="s">
        <v>201</v>
      </c>
      <c r="C5" s="1184" t="s">
        <v>54</v>
      </c>
      <c r="D5" s="1182" t="s">
        <v>202</v>
      </c>
      <c r="E5" s="1184" t="s">
        <v>55</v>
      </c>
      <c r="F5" s="756" t="s">
        <v>198</v>
      </c>
      <c r="G5" s="756" t="s">
        <v>711</v>
      </c>
      <c r="H5" s="1148" t="s">
        <v>489</v>
      </c>
      <c r="I5" s="1149"/>
      <c r="J5" s="1150"/>
      <c r="K5" s="1148" t="s">
        <v>670</v>
      </c>
      <c r="L5" s="1149"/>
      <c r="M5" s="1150"/>
      <c r="N5" s="1148" t="s">
        <v>712</v>
      </c>
      <c r="O5" s="1149"/>
      <c r="P5" s="1150"/>
      <c r="Q5" s="1174" t="s">
        <v>493</v>
      </c>
    </row>
    <row r="6" spans="1:17" s="59" customFormat="1" ht="21.75" customHeight="1" thickBot="1">
      <c r="A6" s="1182"/>
      <c r="B6" s="1183"/>
      <c r="C6" s="1184"/>
      <c r="D6" s="1182"/>
      <c r="E6" s="1184"/>
      <c r="F6" s="1176" t="s">
        <v>199</v>
      </c>
      <c r="G6" s="1176" t="s">
        <v>199</v>
      </c>
      <c r="H6" s="1170" t="s">
        <v>194</v>
      </c>
      <c r="I6" s="1172" t="s">
        <v>56</v>
      </c>
      <c r="J6" s="1176" t="s">
        <v>199</v>
      </c>
      <c r="K6" s="1170" t="s">
        <v>194</v>
      </c>
      <c r="L6" s="1172" t="s">
        <v>56</v>
      </c>
      <c r="M6" s="1176" t="s">
        <v>199</v>
      </c>
      <c r="N6" s="1170" t="s">
        <v>194</v>
      </c>
      <c r="O6" s="1172" t="s">
        <v>56</v>
      </c>
      <c r="P6" s="1176" t="s">
        <v>199</v>
      </c>
      <c r="Q6" s="1175"/>
    </row>
    <row r="7" spans="1:17" s="59" customFormat="1" ht="45" customHeight="1" thickBot="1">
      <c r="A7" s="1182"/>
      <c r="B7" s="1183"/>
      <c r="C7" s="1184"/>
      <c r="D7" s="1182"/>
      <c r="E7" s="1184"/>
      <c r="F7" s="1177"/>
      <c r="G7" s="1177"/>
      <c r="H7" s="1171"/>
      <c r="I7" s="1173"/>
      <c r="J7" s="1177"/>
      <c r="K7" s="1171"/>
      <c r="L7" s="1173"/>
      <c r="M7" s="1177"/>
      <c r="N7" s="1171"/>
      <c r="O7" s="1173"/>
      <c r="P7" s="1177"/>
      <c r="Q7" s="1173"/>
    </row>
    <row r="8" spans="1:17" s="72" customFormat="1" ht="22.5" customHeight="1" thickBot="1">
      <c r="A8" s="1215" t="s">
        <v>193</v>
      </c>
      <c r="B8" s="1216"/>
      <c r="C8" s="1216"/>
      <c r="D8" s="1216"/>
      <c r="E8" s="1217"/>
      <c r="F8" s="469">
        <f>F11</f>
        <v>0</v>
      </c>
      <c r="G8" s="469">
        <f aca="true" t="shared" si="0" ref="G8:Q8">G11</f>
        <v>0</v>
      </c>
      <c r="H8" s="469">
        <f t="shared" si="0"/>
        <v>0</v>
      </c>
      <c r="I8" s="469">
        <f t="shared" si="0"/>
        <v>0</v>
      </c>
      <c r="J8" s="469">
        <f t="shared" si="0"/>
        <v>0</v>
      </c>
      <c r="K8" s="469">
        <f t="shared" si="0"/>
        <v>0</v>
      </c>
      <c r="L8" s="469">
        <f t="shared" si="0"/>
        <v>0</v>
      </c>
      <c r="M8" s="469">
        <f t="shared" si="0"/>
        <v>0</v>
      </c>
      <c r="N8" s="469">
        <f t="shared" si="0"/>
        <v>0</v>
      </c>
      <c r="O8" s="469">
        <f t="shared" si="0"/>
        <v>0</v>
      </c>
      <c r="P8" s="469">
        <f t="shared" si="0"/>
        <v>0</v>
      </c>
      <c r="Q8" s="469">
        <f t="shared" si="0"/>
        <v>0</v>
      </c>
    </row>
    <row r="9" spans="3:17" s="52" customFormat="1" ht="4.5" customHeight="1" thickBot="1">
      <c r="C9" s="73"/>
      <c r="E9" s="73"/>
      <c r="F9" s="74"/>
      <c r="G9" s="74"/>
      <c r="H9" s="74"/>
      <c r="I9" s="74"/>
      <c r="J9" s="74"/>
      <c r="K9" s="74"/>
      <c r="L9" s="74"/>
      <c r="M9" s="74"/>
      <c r="N9" s="74"/>
      <c r="O9" s="74"/>
      <c r="P9" s="74"/>
      <c r="Q9" s="74"/>
    </row>
    <row r="10" spans="1:17" s="52" customFormat="1" ht="25.5" customHeight="1" thickBot="1">
      <c r="A10" s="441"/>
      <c r="B10" s="441"/>
      <c r="C10" s="442"/>
      <c r="D10" s="441"/>
      <c r="E10" s="442"/>
      <c r="F10" s="443"/>
      <c r="G10" s="443"/>
      <c r="H10" s="949">
        <v>10440</v>
      </c>
      <c r="I10" s="443"/>
      <c r="J10" s="443"/>
      <c r="K10" s="949">
        <v>11583</v>
      </c>
      <c r="L10" s="443"/>
      <c r="M10" s="443"/>
      <c r="N10" s="949">
        <v>11583</v>
      </c>
      <c r="O10" s="443"/>
      <c r="P10" s="443"/>
      <c r="Q10" s="443"/>
    </row>
    <row r="11" spans="1:17" s="75" customFormat="1" ht="21.75" customHeight="1" thickBot="1">
      <c r="A11" s="1161" t="s">
        <v>22</v>
      </c>
      <c r="B11" s="1162"/>
      <c r="C11" s="1162"/>
      <c r="D11" s="1162"/>
      <c r="E11" s="1163"/>
      <c r="F11" s="444">
        <f>F13</f>
        <v>0</v>
      </c>
      <c r="G11" s="444">
        <f aca="true" t="shared" si="1" ref="G11:Q11">G13</f>
        <v>0</v>
      </c>
      <c r="H11" s="444">
        <f t="shared" si="1"/>
        <v>0</v>
      </c>
      <c r="I11" s="444">
        <f t="shared" si="1"/>
        <v>0</v>
      </c>
      <c r="J11" s="444">
        <f t="shared" si="1"/>
        <v>0</v>
      </c>
      <c r="K11" s="444">
        <f t="shared" si="1"/>
        <v>0</v>
      </c>
      <c r="L11" s="444">
        <f t="shared" si="1"/>
        <v>0</v>
      </c>
      <c r="M11" s="444">
        <f t="shared" si="1"/>
        <v>0</v>
      </c>
      <c r="N11" s="444">
        <f t="shared" si="1"/>
        <v>0</v>
      </c>
      <c r="O11" s="444">
        <f t="shared" si="1"/>
        <v>0</v>
      </c>
      <c r="P11" s="444">
        <f t="shared" si="1"/>
        <v>0</v>
      </c>
      <c r="Q11" s="444">
        <f t="shared" si="1"/>
        <v>0</v>
      </c>
    </row>
    <row r="12" spans="1:17" s="52" customFormat="1" ht="4.5" customHeight="1" thickBot="1">
      <c r="A12" s="441"/>
      <c r="B12" s="441"/>
      <c r="C12" s="442"/>
      <c r="D12" s="441"/>
      <c r="E12" s="442"/>
      <c r="F12" s="443"/>
      <c r="G12" s="443"/>
      <c r="H12" s="443"/>
      <c r="I12" s="443"/>
      <c r="J12" s="443"/>
      <c r="K12" s="443"/>
      <c r="L12" s="443"/>
      <c r="M12" s="443"/>
      <c r="N12" s="443"/>
      <c r="O12" s="443"/>
      <c r="P12" s="443"/>
      <c r="Q12" s="443"/>
    </row>
    <row r="13" spans="1:17" s="6" customFormat="1" ht="21" customHeight="1" thickBot="1">
      <c r="A13" s="1164" t="s">
        <v>673</v>
      </c>
      <c r="B13" s="1165"/>
      <c r="C13" s="1165"/>
      <c r="D13" s="1165"/>
      <c r="E13" s="1166"/>
      <c r="F13" s="434">
        <f aca="true" t="shared" si="2" ref="F13:Q13">SUM(F14:F15)</f>
        <v>0</v>
      </c>
      <c r="G13" s="434">
        <f t="shared" si="2"/>
        <v>0</v>
      </c>
      <c r="H13" s="434">
        <f t="shared" si="2"/>
        <v>0</v>
      </c>
      <c r="I13" s="434">
        <f t="shared" si="2"/>
        <v>0</v>
      </c>
      <c r="J13" s="434">
        <f t="shared" si="2"/>
        <v>0</v>
      </c>
      <c r="K13" s="434">
        <f t="shared" si="2"/>
        <v>0</v>
      </c>
      <c r="L13" s="434">
        <f t="shared" si="2"/>
        <v>0</v>
      </c>
      <c r="M13" s="434">
        <f t="shared" si="2"/>
        <v>0</v>
      </c>
      <c r="N13" s="434">
        <f t="shared" si="2"/>
        <v>0</v>
      </c>
      <c r="O13" s="434">
        <f t="shared" si="2"/>
        <v>0</v>
      </c>
      <c r="P13" s="434">
        <f t="shared" si="2"/>
        <v>0</v>
      </c>
      <c r="Q13" s="434">
        <f t="shared" si="2"/>
        <v>0</v>
      </c>
    </row>
    <row r="14" spans="1:17" s="56" customFormat="1" ht="30" customHeight="1">
      <c r="A14" s="1218" t="s">
        <v>8</v>
      </c>
      <c r="B14" s="1198" t="s">
        <v>482</v>
      </c>
      <c r="C14" s="1196" t="s">
        <v>23</v>
      </c>
      <c r="D14" s="1198" t="s">
        <v>690</v>
      </c>
      <c r="E14" s="1196"/>
      <c r="F14" s="1189">
        <f>J14</f>
        <v>0</v>
      </c>
      <c r="G14" s="1189">
        <v>0</v>
      </c>
      <c r="H14" s="1189"/>
      <c r="I14" s="1187"/>
      <c r="J14" s="448">
        <f>SUM(H14:I14)</f>
        <v>0</v>
      </c>
      <c r="K14" s="1189"/>
      <c r="L14" s="1187"/>
      <c r="M14" s="448">
        <f>SUM(K14:L14)</f>
        <v>0</v>
      </c>
      <c r="N14" s="1189"/>
      <c r="O14" s="1187"/>
      <c r="P14" s="448">
        <f>SUM(N14:O14)</f>
        <v>0</v>
      </c>
      <c r="Q14" s="450">
        <f>J14+M14+P14</f>
        <v>0</v>
      </c>
    </row>
    <row r="15" spans="1:17" s="56" customFormat="1" ht="40.5" customHeight="1">
      <c r="A15" s="1219"/>
      <c r="B15" s="1199"/>
      <c r="C15" s="1197"/>
      <c r="D15" s="1199"/>
      <c r="E15" s="1197"/>
      <c r="F15" s="1188"/>
      <c r="G15" s="1188"/>
      <c r="H15" s="1188"/>
      <c r="I15" s="1188"/>
      <c r="J15" s="464" t="s">
        <v>666</v>
      </c>
      <c r="K15" s="1188"/>
      <c r="L15" s="1188"/>
      <c r="M15" s="464" t="s">
        <v>667</v>
      </c>
      <c r="N15" s="1188"/>
      <c r="O15" s="1188"/>
      <c r="P15" s="464" t="s">
        <v>666</v>
      </c>
      <c r="Q15" s="465" t="s">
        <v>668</v>
      </c>
    </row>
    <row r="16" spans="1:17" s="77" customFormat="1" ht="41.25" customHeight="1">
      <c r="A16" s="76" t="s">
        <v>168</v>
      </c>
      <c r="B16" s="1158" t="s">
        <v>5</v>
      </c>
      <c r="C16" s="1159"/>
      <c r="D16" s="1159"/>
      <c r="E16" s="1159"/>
      <c r="F16" s="1159"/>
      <c r="G16" s="1159"/>
      <c r="H16" s="1159"/>
      <c r="I16" s="1159"/>
      <c r="J16" s="1159"/>
      <c r="K16" s="1159"/>
      <c r="L16" s="1159"/>
      <c r="M16" s="1159"/>
      <c r="N16" s="1159"/>
      <c r="O16" s="1159"/>
      <c r="P16" s="1159"/>
      <c r="Q16" s="1159"/>
    </row>
    <row r="17" spans="1:17" s="77" customFormat="1" ht="15" customHeight="1">
      <c r="A17" s="79"/>
      <c r="B17" s="1158" t="s">
        <v>672</v>
      </c>
      <c r="C17" s="1159"/>
      <c r="D17" s="1159"/>
      <c r="E17" s="1159"/>
      <c r="F17" s="1159"/>
      <c r="G17" s="1159"/>
      <c r="H17" s="1159"/>
      <c r="I17" s="1159"/>
      <c r="J17" s="1159"/>
      <c r="K17" s="1159"/>
      <c r="L17" s="1159"/>
      <c r="M17" s="1159"/>
      <c r="N17" s="1159"/>
      <c r="O17" s="1159"/>
      <c r="P17" s="1159"/>
      <c r="Q17" s="1159"/>
    </row>
    <row r="18" spans="1:16" s="78" customFormat="1" ht="2.25" customHeight="1">
      <c r="A18" s="61"/>
      <c r="B18" s="59"/>
      <c r="C18" s="61"/>
      <c r="D18" s="61"/>
      <c r="E18" s="61"/>
      <c r="F18" s="62"/>
      <c r="G18" s="62"/>
      <c r="H18" s="62"/>
      <c r="I18" s="62"/>
      <c r="J18" s="62"/>
      <c r="K18" s="62"/>
      <c r="L18" s="62"/>
      <c r="M18" s="62"/>
      <c r="N18" s="62"/>
      <c r="O18" s="62"/>
      <c r="P18" s="62"/>
    </row>
    <row r="19" spans="1:16" s="78" customFormat="1" ht="12.75" customHeight="1">
      <c r="A19" s="61"/>
      <c r="B19" s="757" t="s">
        <v>691</v>
      </c>
      <c r="C19" s="61"/>
      <c r="D19" s="61"/>
      <c r="E19" s="61"/>
      <c r="F19" s="62"/>
      <c r="G19" s="62"/>
      <c r="H19" s="62"/>
      <c r="I19" s="62"/>
      <c r="J19" s="62"/>
      <c r="K19" s="62"/>
      <c r="L19" s="62"/>
      <c r="M19" s="62"/>
      <c r="N19" s="62"/>
      <c r="O19" s="62"/>
      <c r="P19" s="62"/>
    </row>
    <row r="20" spans="1:16" s="56" customFormat="1" ht="12.75" customHeight="1">
      <c r="A20" s="51"/>
      <c r="B20" s="51"/>
      <c r="C20" s="53"/>
      <c r="D20" s="53"/>
      <c r="E20" s="54"/>
      <c r="F20" s="55"/>
      <c r="G20" s="55"/>
      <c r="H20" s="55"/>
      <c r="I20" s="55"/>
      <c r="J20" s="55"/>
      <c r="K20" s="55"/>
      <c r="L20" s="55"/>
      <c r="M20" s="55"/>
      <c r="N20" s="55"/>
      <c r="O20" s="55"/>
      <c r="P20" s="55"/>
    </row>
    <row r="21" spans="1:16" s="56" customFormat="1" ht="12.75" customHeight="1">
      <c r="A21" s="51"/>
      <c r="B21" s="51"/>
      <c r="C21" s="53"/>
      <c r="D21" s="53"/>
      <c r="E21" s="54"/>
      <c r="F21" s="55"/>
      <c r="G21" s="55"/>
      <c r="H21" s="55"/>
      <c r="I21" s="55"/>
      <c r="J21" s="55"/>
      <c r="K21" s="55"/>
      <c r="L21" s="55"/>
      <c r="M21" s="55"/>
      <c r="N21" s="55"/>
      <c r="O21" s="55"/>
      <c r="P21" s="55"/>
    </row>
    <row r="22" spans="1:17" s="63" customFormat="1" ht="22.5" customHeight="1">
      <c r="A22" s="1025" t="s">
        <v>710</v>
      </c>
      <c r="B22" s="1180"/>
      <c r="C22" s="1180"/>
      <c r="D22" s="1180"/>
      <c r="E22" s="1180"/>
      <c r="F22" s="1180"/>
      <c r="G22" s="1180"/>
      <c r="H22" s="1180"/>
      <c r="I22" s="1180"/>
      <c r="J22" s="1180"/>
      <c r="K22" s="1180"/>
      <c r="L22" s="1180"/>
      <c r="M22" s="1180"/>
      <c r="N22" s="1180"/>
      <c r="O22" s="1180"/>
      <c r="P22" s="1180"/>
      <c r="Q22" s="1180"/>
    </row>
    <row r="23" ht="12.75" customHeight="1"/>
    <row r="24" spans="1:16" s="51" customFormat="1" ht="21.75" customHeight="1">
      <c r="A24" s="51" t="s">
        <v>233</v>
      </c>
      <c r="B24" s="719"/>
      <c r="C24" s="53"/>
      <c r="E24" s="53"/>
      <c r="F24" s="65"/>
      <c r="G24" s="65"/>
      <c r="H24" s="65"/>
      <c r="I24" s="65"/>
      <c r="J24" s="65"/>
      <c r="K24" s="65"/>
      <c r="L24" s="65"/>
      <c r="M24" s="65"/>
      <c r="N24" s="65"/>
      <c r="O24" s="65"/>
      <c r="P24" s="65"/>
    </row>
    <row r="25" spans="1:17" s="51" customFormat="1" ht="31.5" customHeight="1" thickBot="1">
      <c r="A25" s="66" t="s">
        <v>197</v>
      </c>
      <c r="B25" s="66"/>
      <c r="C25" s="67"/>
      <c r="D25" s="66"/>
      <c r="E25" s="67"/>
      <c r="F25" s="68"/>
      <c r="G25" s="70"/>
      <c r="H25" s="70"/>
      <c r="I25" s="70"/>
      <c r="J25" s="70"/>
      <c r="K25" s="70"/>
      <c r="L25" s="70"/>
      <c r="M25" s="70"/>
      <c r="N25" s="1027" t="s">
        <v>661</v>
      </c>
      <c r="O25" s="1181"/>
      <c r="P25" s="1181"/>
      <c r="Q25" s="1181"/>
    </row>
    <row r="26" spans="1:17" s="59" customFormat="1" ht="99" customHeight="1" thickBot="1">
      <c r="A26" s="1212" t="s">
        <v>200</v>
      </c>
      <c r="B26" s="1213" t="s">
        <v>201</v>
      </c>
      <c r="C26" s="1214" t="s">
        <v>54</v>
      </c>
      <c r="D26" s="1212" t="s">
        <v>202</v>
      </c>
      <c r="E26" s="1214" t="s">
        <v>55</v>
      </c>
      <c r="F26" s="759" t="s">
        <v>198</v>
      </c>
      <c r="G26" s="759" t="s">
        <v>711</v>
      </c>
      <c r="H26" s="1155" t="s">
        <v>489</v>
      </c>
      <c r="I26" s="1156"/>
      <c r="J26" s="1157"/>
      <c r="K26" s="1155" t="s">
        <v>670</v>
      </c>
      <c r="L26" s="1156"/>
      <c r="M26" s="1157"/>
      <c r="N26" s="1155" t="s">
        <v>712</v>
      </c>
      <c r="O26" s="1156"/>
      <c r="P26" s="1157"/>
      <c r="Q26" s="1210" t="s">
        <v>726</v>
      </c>
    </row>
    <row r="27" spans="1:17" s="59" customFormat="1" ht="21.75" customHeight="1" thickBot="1">
      <c r="A27" s="1212"/>
      <c r="B27" s="1213"/>
      <c r="C27" s="1214"/>
      <c r="D27" s="1212"/>
      <c r="E27" s="1214"/>
      <c r="F27" s="1153" t="s">
        <v>199</v>
      </c>
      <c r="G27" s="1153" t="s">
        <v>199</v>
      </c>
      <c r="H27" s="1208" t="s">
        <v>194</v>
      </c>
      <c r="I27" s="1206" t="s">
        <v>56</v>
      </c>
      <c r="J27" s="1153" t="s">
        <v>199</v>
      </c>
      <c r="K27" s="1208" t="s">
        <v>194</v>
      </c>
      <c r="L27" s="1206" t="s">
        <v>56</v>
      </c>
      <c r="M27" s="1153" t="s">
        <v>199</v>
      </c>
      <c r="N27" s="1208" t="s">
        <v>194</v>
      </c>
      <c r="O27" s="1206" t="s">
        <v>56</v>
      </c>
      <c r="P27" s="1153" t="s">
        <v>199</v>
      </c>
      <c r="Q27" s="1211"/>
    </row>
    <row r="28" spans="1:17" s="59" customFormat="1" ht="30" customHeight="1" thickBot="1">
      <c r="A28" s="1212"/>
      <c r="B28" s="1213"/>
      <c r="C28" s="1214"/>
      <c r="D28" s="1212"/>
      <c r="E28" s="1214"/>
      <c r="F28" s="1154"/>
      <c r="G28" s="1154"/>
      <c r="H28" s="1209"/>
      <c r="I28" s="1207"/>
      <c r="J28" s="1154"/>
      <c r="K28" s="1209"/>
      <c r="L28" s="1207"/>
      <c r="M28" s="1154"/>
      <c r="N28" s="1209"/>
      <c r="O28" s="1207"/>
      <c r="P28" s="1154"/>
      <c r="Q28" s="1207"/>
    </row>
    <row r="29" spans="1:17" s="72" customFormat="1" ht="22.5" customHeight="1" thickBot="1">
      <c r="A29" s="1200" t="s">
        <v>193</v>
      </c>
      <c r="B29" s="1201"/>
      <c r="C29" s="1201"/>
      <c r="D29" s="1201"/>
      <c r="E29" s="1202"/>
      <c r="F29" s="469">
        <f aca="true" t="shared" si="3" ref="F29:Q29">F32</f>
        <v>0</v>
      </c>
      <c r="G29" s="469">
        <f t="shared" si="3"/>
        <v>0</v>
      </c>
      <c r="H29" s="469">
        <f t="shared" si="3"/>
        <v>0</v>
      </c>
      <c r="I29" s="469">
        <f t="shared" si="3"/>
        <v>0</v>
      </c>
      <c r="J29" s="469">
        <f t="shared" si="3"/>
        <v>0</v>
      </c>
      <c r="K29" s="469">
        <f t="shared" si="3"/>
        <v>0</v>
      </c>
      <c r="L29" s="469">
        <f t="shared" si="3"/>
        <v>0</v>
      </c>
      <c r="M29" s="469">
        <f t="shared" si="3"/>
        <v>0</v>
      </c>
      <c r="N29" s="469">
        <f t="shared" si="3"/>
        <v>0</v>
      </c>
      <c r="O29" s="469">
        <f t="shared" si="3"/>
        <v>0</v>
      </c>
      <c r="P29" s="469">
        <f t="shared" si="3"/>
        <v>0</v>
      </c>
      <c r="Q29" s="469">
        <f t="shared" si="3"/>
        <v>0</v>
      </c>
    </row>
    <row r="30" spans="3:17" s="52" customFormat="1" ht="21" customHeight="1" thickBot="1">
      <c r="C30" s="73"/>
      <c r="E30" s="73"/>
      <c r="F30" s="443"/>
      <c r="G30" s="443"/>
      <c r="H30" s="950">
        <v>1696</v>
      </c>
      <c r="I30" s="951"/>
      <c r="J30" s="951"/>
      <c r="K30" s="950">
        <v>1884</v>
      </c>
      <c r="L30" s="951"/>
      <c r="M30" s="951"/>
      <c r="N30" s="950">
        <v>1884</v>
      </c>
      <c r="O30" s="443"/>
      <c r="P30" s="443"/>
      <c r="Q30" s="443"/>
    </row>
    <row r="31" spans="3:17" s="52" customFormat="1" ht="10.5" customHeight="1" thickBot="1">
      <c r="C31" s="73"/>
      <c r="E31" s="73"/>
      <c r="F31" s="443"/>
      <c r="G31" s="443"/>
      <c r="H31" s="443"/>
      <c r="I31" s="443"/>
      <c r="J31" s="443"/>
      <c r="K31" s="443"/>
      <c r="L31" s="443"/>
      <c r="M31" s="443"/>
      <c r="N31" s="443"/>
      <c r="O31" s="443"/>
      <c r="P31" s="443"/>
      <c r="Q31" s="443"/>
    </row>
    <row r="32" spans="1:17" s="75" customFormat="1" ht="21.75" customHeight="1" thickBot="1">
      <c r="A32" s="1203" t="s">
        <v>21</v>
      </c>
      <c r="B32" s="1204"/>
      <c r="C32" s="1204"/>
      <c r="D32" s="1204"/>
      <c r="E32" s="1205"/>
      <c r="F32" s="444">
        <f aca="true" t="shared" si="4" ref="F32:Q32">F34+F36</f>
        <v>0</v>
      </c>
      <c r="G32" s="444">
        <f t="shared" si="4"/>
        <v>0</v>
      </c>
      <c r="H32" s="444">
        <f t="shared" si="4"/>
        <v>0</v>
      </c>
      <c r="I32" s="444">
        <f t="shared" si="4"/>
        <v>0</v>
      </c>
      <c r="J32" s="444">
        <f t="shared" si="4"/>
        <v>0</v>
      </c>
      <c r="K32" s="444">
        <f t="shared" si="4"/>
        <v>0</v>
      </c>
      <c r="L32" s="444">
        <f t="shared" si="4"/>
        <v>0</v>
      </c>
      <c r="M32" s="444">
        <f t="shared" si="4"/>
        <v>0</v>
      </c>
      <c r="N32" s="444">
        <f t="shared" si="4"/>
        <v>0</v>
      </c>
      <c r="O32" s="444">
        <f t="shared" si="4"/>
        <v>0</v>
      </c>
      <c r="P32" s="444">
        <f t="shared" si="4"/>
        <v>0</v>
      </c>
      <c r="Q32" s="444">
        <f t="shared" si="4"/>
        <v>0</v>
      </c>
    </row>
    <row r="33" spans="3:17" s="52" customFormat="1" ht="14.25" customHeight="1" thickBot="1">
      <c r="C33" s="73"/>
      <c r="E33" s="73"/>
      <c r="F33" s="443"/>
      <c r="G33" s="443"/>
      <c r="H33" s="443"/>
      <c r="I33" s="443"/>
      <c r="J33" s="443"/>
      <c r="K33" s="443"/>
      <c r="L33" s="443"/>
      <c r="M33" s="443"/>
      <c r="N33" s="443"/>
      <c r="O33" s="443"/>
      <c r="P33" s="443"/>
      <c r="Q33" s="443"/>
    </row>
    <row r="34" spans="1:17" s="6" customFormat="1" ht="21" customHeight="1" thickBot="1">
      <c r="A34" s="1164" t="s">
        <v>673</v>
      </c>
      <c r="B34" s="1165"/>
      <c r="C34" s="1165"/>
      <c r="D34" s="1165"/>
      <c r="E34" s="1166"/>
      <c r="F34" s="434">
        <f aca="true" t="shared" si="5" ref="F34:Q34">SUM(F35)</f>
        <v>0</v>
      </c>
      <c r="G34" s="434">
        <f t="shared" si="5"/>
        <v>0</v>
      </c>
      <c r="H34" s="434">
        <f t="shared" si="5"/>
        <v>0</v>
      </c>
      <c r="I34" s="434">
        <f t="shared" si="5"/>
        <v>0</v>
      </c>
      <c r="J34" s="434">
        <f t="shared" si="5"/>
        <v>0</v>
      </c>
      <c r="K34" s="434">
        <f t="shared" si="5"/>
        <v>0</v>
      </c>
      <c r="L34" s="434">
        <f t="shared" si="5"/>
        <v>0</v>
      </c>
      <c r="M34" s="434">
        <f t="shared" si="5"/>
        <v>0</v>
      </c>
      <c r="N34" s="434">
        <f t="shared" si="5"/>
        <v>0</v>
      </c>
      <c r="O34" s="434">
        <f t="shared" si="5"/>
        <v>0</v>
      </c>
      <c r="P34" s="434">
        <f t="shared" si="5"/>
        <v>0</v>
      </c>
      <c r="Q34" s="434">
        <f t="shared" si="5"/>
        <v>0</v>
      </c>
    </row>
    <row r="35" spans="1:17" s="56" customFormat="1" ht="21.75" customHeight="1" thickBot="1">
      <c r="A35" s="440"/>
      <c r="B35" s="435"/>
      <c r="C35" s="436"/>
      <c r="D35" s="435"/>
      <c r="E35" s="436"/>
      <c r="F35" s="758"/>
      <c r="G35" s="758"/>
      <c r="H35" s="758"/>
      <c r="I35" s="758"/>
      <c r="J35" s="758"/>
      <c r="K35" s="758"/>
      <c r="L35" s="758"/>
      <c r="M35" s="758"/>
      <c r="N35" s="758"/>
      <c r="O35" s="758"/>
      <c r="P35" s="758"/>
      <c r="Q35" s="758"/>
    </row>
    <row r="36" spans="1:17" s="6" customFormat="1" ht="21" customHeight="1" thickBot="1">
      <c r="A36" s="1164" t="s">
        <v>674</v>
      </c>
      <c r="B36" s="1165"/>
      <c r="C36" s="1165"/>
      <c r="D36" s="1165"/>
      <c r="E36" s="1166"/>
      <c r="F36" s="434">
        <f>SUM(F37)</f>
        <v>0</v>
      </c>
      <c r="G36" s="434">
        <f>SUM(G37)</f>
        <v>0</v>
      </c>
      <c r="H36" s="434">
        <f>SUM(H37)</f>
        <v>0</v>
      </c>
      <c r="I36" s="434">
        <f aca="true" t="shared" si="6" ref="I36:Q36">SUM(I37)</f>
        <v>0</v>
      </c>
      <c r="J36" s="434">
        <f t="shared" si="6"/>
        <v>0</v>
      </c>
      <c r="K36" s="434">
        <f t="shared" si="6"/>
        <v>0</v>
      </c>
      <c r="L36" s="434">
        <f t="shared" si="6"/>
        <v>0</v>
      </c>
      <c r="M36" s="434">
        <f t="shared" si="6"/>
        <v>0</v>
      </c>
      <c r="N36" s="434">
        <f t="shared" si="6"/>
        <v>0</v>
      </c>
      <c r="O36" s="434">
        <f t="shared" si="6"/>
        <v>0</v>
      </c>
      <c r="P36" s="434">
        <f t="shared" si="6"/>
        <v>0</v>
      </c>
      <c r="Q36" s="434">
        <f t="shared" si="6"/>
        <v>0</v>
      </c>
    </row>
    <row r="37" spans="1:17" s="56" customFormat="1" ht="30" customHeight="1">
      <c r="A37" s="1192" t="s">
        <v>468</v>
      </c>
      <c r="B37" s="1194" t="s">
        <v>219</v>
      </c>
      <c r="C37" s="1196" t="s">
        <v>23</v>
      </c>
      <c r="D37" s="1198" t="s">
        <v>234</v>
      </c>
      <c r="E37" s="1196" t="s">
        <v>675</v>
      </c>
      <c r="F37" s="1189"/>
      <c r="G37" s="1189"/>
      <c r="H37" s="1189"/>
      <c r="I37" s="1187">
        <v>0</v>
      </c>
      <c r="J37" s="1151">
        <f>SUM(H37:I37)</f>
        <v>0</v>
      </c>
      <c r="K37" s="1189"/>
      <c r="L37" s="1187">
        <v>0</v>
      </c>
      <c r="M37" s="1151">
        <f>SUM(K37:L37)</f>
        <v>0</v>
      </c>
      <c r="N37" s="1189"/>
      <c r="O37" s="1187">
        <v>0</v>
      </c>
      <c r="P37" s="1151">
        <f>SUM(N37:O37)</f>
        <v>0</v>
      </c>
      <c r="Q37" s="1190">
        <f>J37+M37+P37</f>
        <v>0</v>
      </c>
    </row>
    <row r="38" spans="1:17" s="56" customFormat="1" ht="30" customHeight="1">
      <c r="A38" s="1193"/>
      <c r="B38" s="1195"/>
      <c r="C38" s="1197"/>
      <c r="D38" s="1199"/>
      <c r="E38" s="1197"/>
      <c r="F38" s="1188"/>
      <c r="G38" s="1188"/>
      <c r="H38" s="1188"/>
      <c r="I38" s="1188"/>
      <c r="J38" s="1152"/>
      <c r="K38" s="1188"/>
      <c r="L38" s="1188"/>
      <c r="M38" s="1152"/>
      <c r="N38" s="1188"/>
      <c r="O38" s="1188"/>
      <c r="P38" s="1152"/>
      <c r="Q38" s="1191"/>
    </row>
    <row r="39" spans="3:17" s="52" customFormat="1" ht="12.75" customHeight="1">
      <c r="C39" s="73"/>
      <c r="E39" s="73"/>
      <c r="F39" s="443"/>
      <c r="G39" s="443"/>
      <c r="H39" s="443"/>
      <c r="I39" s="443"/>
      <c r="J39" s="443"/>
      <c r="K39" s="443"/>
      <c r="L39" s="443"/>
      <c r="M39" s="443"/>
      <c r="N39" s="443"/>
      <c r="O39" s="443"/>
      <c r="P39" s="443"/>
      <c r="Q39" s="443"/>
    </row>
    <row r="40" spans="1:16" s="56" customFormat="1" ht="12.75" customHeight="1">
      <c r="A40" s="51"/>
      <c r="B40" s="51"/>
      <c r="C40" s="53"/>
      <c r="D40" s="53"/>
      <c r="E40" s="54"/>
      <c r="F40" s="55"/>
      <c r="G40" s="55"/>
      <c r="H40" s="55"/>
      <c r="I40" s="55"/>
      <c r="J40" s="55"/>
      <c r="K40" s="55"/>
      <c r="L40" s="55"/>
      <c r="M40" s="55"/>
      <c r="N40" s="55"/>
      <c r="O40" s="55"/>
      <c r="P40" s="55"/>
    </row>
    <row r="41" spans="1:17" s="77" customFormat="1" ht="15" customHeight="1">
      <c r="A41" s="76" t="s">
        <v>168</v>
      </c>
      <c r="B41" s="1158" t="s">
        <v>5</v>
      </c>
      <c r="C41" s="1159"/>
      <c r="D41" s="1159"/>
      <c r="E41" s="1159"/>
      <c r="F41" s="1159"/>
      <c r="G41" s="1159"/>
      <c r="H41" s="1159"/>
      <c r="I41" s="1159"/>
      <c r="J41" s="1159"/>
      <c r="K41" s="1159"/>
      <c r="L41" s="1159"/>
      <c r="M41" s="1159"/>
      <c r="N41" s="1159"/>
      <c r="O41" s="1159"/>
      <c r="P41" s="1159"/>
      <c r="Q41" s="1159"/>
    </row>
    <row r="42" spans="1:16" s="78" customFormat="1" ht="12.75" customHeight="1">
      <c r="A42" s="61"/>
      <c r="B42" s="59"/>
      <c r="C42" s="61"/>
      <c r="D42" s="61"/>
      <c r="E42" s="61"/>
      <c r="F42" s="62"/>
      <c r="G42" s="62"/>
      <c r="H42" s="62"/>
      <c r="I42" s="62"/>
      <c r="J42" s="62"/>
      <c r="K42" s="62"/>
      <c r="L42" s="62"/>
      <c r="M42" s="62"/>
      <c r="N42" s="62"/>
      <c r="O42" s="62"/>
      <c r="P42" s="62"/>
    </row>
    <row r="43" spans="1:17" s="77" customFormat="1" ht="15" customHeight="1">
      <c r="A43" s="79"/>
      <c r="B43" s="1158" t="s">
        <v>672</v>
      </c>
      <c r="C43" s="1159"/>
      <c r="D43" s="1159"/>
      <c r="E43" s="1159"/>
      <c r="F43" s="1159"/>
      <c r="G43" s="1159"/>
      <c r="H43" s="1159"/>
      <c r="I43" s="1159"/>
      <c r="J43" s="1159"/>
      <c r="K43" s="1159"/>
      <c r="L43" s="1159"/>
      <c r="M43" s="1159"/>
      <c r="N43" s="1159"/>
      <c r="O43" s="1159"/>
      <c r="P43" s="1159"/>
      <c r="Q43" s="1159"/>
    </row>
    <row r="44" spans="1:16" s="56" customFormat="1" ht="12.75" customHeight="1">
      <c r="A44" s="51"/>
      <c r="B44" s="51"/>
      <c r="C44" s="53"/>
      <c r="D44" s="53"/>
      <c r="E44" s="54"/>
      <c r="F44" s="55"/>
      <c r="G44" s="55"/>
      <c r="H44" s="55"/>
      <c r="I44" s="55"/>
      <c r="J44" s="55"/>
      <c r="K44" s="55"/>
      <c r="L44" s="55"/>
      <c r="M44" s="55"/>
      <c r="N44" s="55"/>
      <c r="O44" s="55"/>
      <c r="P44" s="55"/>
    </row>
    <row r="45" spans="1:16" s="56" customFormat="1" ht="12.75" customHeight="1">
      <c r="A45" s="51"/>
      <c r="B45" s="51"/>
      <c r="C45" s="53"/>
      <c r="D45" s="53"/>
      <c r="E45" s="54"/>
      <c r="F45" s="55"/>
      <c r="G45" s="55"/>
      <c r="H45" s="55"/>
      <c r="I45" s="55"/>
      <c r="J45" s="55"/>
      <c r="K45" s="55"/>
      <c r="L45" s="55"/>
      <c r="M45" s="55"/>
      <c r="N45" s="55"/>
      <c r="O45" s="55"/>
      <c r="P45" s="55"/>
    </row>
    <row r="46" spans="1:16" s="56" customFormat="1" ht="12.75" customHeight="1">
      <c r="A46" s="51"/>
      <c r="B46" s="51"/>
      <c r="C46" s="53"/>
      <c r="D46" s="53"/>
      <c r="E46" s="54"/>
      <c r="F46" s="55"/>
      <c r="G46" s="55"/>
      <c r="H46" s="55"/>
      <c r="I46" s="55"/>
      <c r="J46" s="55"/>
      <c r="K46" s="55"/>
      <c r="L46" s="55"/>
      <c r="M46" s="55"/>
      <c r="N46" s="55"/>
      <c r="O46" s="55"/>
      <c r="P46" s="55"/>
    </row>
    <row r="47" spans="1:16" s="56" customFormat="1" ht="12.75" customHeight="1">
      <c r="A47" s="51"/>
      <c r="B47" s="51"/>
      <c r="C47" s="53"/>
      <c r="D47" s="53"/>
      <c r="E47" s="54"/>
      <c r="F47" s="55"/>
      <c r="G47" s="55"/>
      <c r="H47" s="55"/>
      <c r="I47" s="55"/>
      <c r="J47" s="55"/>
      <c r="K47" s="55"/>
      <c r="L47" s="55"/>
      <c r="M47" s="55"/>
      <c r="N47" s="55"/>
      <c r="O47" s="55"/>
      <c r="P47" s="55"/>
    </row>
    <row r="48" spans="1:16" s="56" customFormat="1" ht="12.75" customHeight="1">
      <c r="A48" s="51"/>
      <c r="B48" s="51"/>
      <c r="C48" s="53"/>
      <c r="D48" s="53"/>
      <c r="E48" s="54"/>
      <c r="F48" s="55"/>
      <c r="G48" s="55"/>
      <c r="H48" s="55"/>
      <c r="I48" s="55"/>
      <c r="J48" s="55"/>
      <c r="K48" s="55"/>
      <c r="L48" s="55"/>
      <c r="M48" s="55"/>
      <c r="N48" s="55"/>
      <c r="O48" s="55"/>
      <c r="P48" s="55"/>
    </row>
    <row r="49" spans="1:16" s="56" customFormat="1" ht="12.75" customHeight="1">
      <c r="A49" s="51"/>
      <c r="B49" s="51"/>
      <c r="C49" s="53"/>
      <c r="D49" s="53"/>
      <c r="E49" s="54"/>
      <c r="F49" s="55"/>
      <c r="G49" s="55"/>
      <c r="H49" s="55"/>
      <c r="I49" s="55"/>
      <c r="J49" s="55"/>
      <c r="K49" s="55"/>
      <c r="L49" s="55"/>
      <c r="M49" s="55"/>
      <c r="N49" s="55"/>
      <c r="O49" s="55"/>
      <c r="P49" s="55"/>
    </row>
    <row r="50" spans="1:16" s="56" customFormat="1" ht="12.75" customHeight="1">
      <c r="A50" s="51"/>
      <c r="B50" s="51"/>
      <c r="C50" s="53"/>
      <c r="D50" s="53"/>
      <c r="E50" s="54"/>
      <c r="F50" s="55"/>
      <c r="G50" s="55"/>
      <c r="H50" s="55"/>
      <c r="I50" s="55"/>
      <c r="J50" s="55"/>
      <c r="K50" s="55"/>
      <c r="L50" s="55"/>
      <c r="M50" s="55"/>
      <c r="N50" s="55"/>
      <c r="O50" s="55"/>
      <c r="P50" s="55"/>
    </row>
    <row r="51" spans="1:16" s="56" customFormat="1" ht="12.75" customHeight="1">
      <c r="A51" s="51"/>
      <c r="B51" s="51"/>
      <c r="C51" s="53"/>
      <c r="D51" s="53"/>
      <c r="E51" s="54"/>
      <c r="F51" s="55"/>
      <c r="G51" s="55"/>
      <c r="H51" s="55"/>
      <c r="I51" s="55"/>
      <c r="J51" s="55"/>
      <c r="K51" s="55"/>
      <c r="L51" s="55"/>
      <c r="M51" s="55"/>
      <c r="N51" s="55"/>
      <c r="O51" s="55"/>
      <c r="P51" s="55"/>
    </row>
    <row r="52" spans="1:16" s="56" customFormat="1" ht="12.75" customHeight="1">
      <c r="A52" s="51"/>
      <c r="B52" s="51"/>
      <c r="C52" s="53"/>
      <c r="D52" s="53"/>
      <c r="E52" s="54"/>
      <c r="F52" s="55"/>
      <c r="G52" s="55"/>
      <c r="H52" s="55"/>
      <c r="I52" s="55"/>
      <c r="J52" s="55"/>
      <c r="K52" s="55"/>
      <c r="L52" s="55"/>
      <c r="M52" s="55"/>
      <c r="N52" s="55"/>
      <c r="O52" s="55"/>
      <c r="P52" s="55"/>
    </row>
    <row r="53" spans="1:16" s="56" customFormat="1" ht="12.75" customHeight="1">
      <c r="A53" s="51"/>
      <c r="B53" s="51"/>
      <c r="C53" s="53"/>
      <c r="D53" s="53"/>
      <c r="E53" s="54"/>
      <c r="F53" s="55"/>
      <c r="G53" s="55"/>
      <c r="H53" s="55"/>
      <c r="I53" s="55"/>
      <c r="J53" s="55"/>
      <c r="K53" s="55"/>
      <c r="L53" s="55"/>
      <c r="M53" s="55"/>
      <c r="N53" s="55"/>
      <c r="O53" s="55"/>
      <c r="P53" s="55"/>
    </row>
    <row r="54" spans="1:16" s="56" customFormat="1" ht="12.75" customHeight="1">
      <c r="A54" s="51"/>
      <c r="B54" s="51"/>
      <c r="C54" s="53"/>
      <c r="D54" s="53"/>
      <c r="E54" s="54"/>
      <c r="F54" s="55"/>
      <c r="G54" s="55"/>
      <c r="H54" s="55"/>
      <c r="I54" s="55"/>
      <c r="J54" s="55"/>
      <c r="K54" s="55"/>
      <c r="L54" s="55"/>
      <c r="M54" s="55"/>
      <c r="N54" s="55"/>
      <c r="O54" s="55"/>
      <c r="P54" s="55"/>
    </row>
    <row r="55" spans="1:16" s="56" customFormat="1" ht="12.75" customHeight="1">
      <c r="A55" s="51"/>
      <c r="B55" s="51"/>
      <c r="C55" s="53"/>
      <c r="D55" s="53"/>
      <c r="E55" s="54"/>
      <c r="F55" s="55"/>
      <c r="G55" s="55"/>
      <c r="H55" s="55"/>
      <c r="I55" s="55"/>
      <c r="J55" s="55"/>
      <c r="K55" s="55"/>
      <c r="L55" s="55"/>
      <c r="M55" s="55"/>
      <c r="N55" s="55"/>
      <c r="O55" s="55"/>
      <c r="P55" s="55"/>
    </row>
    <row r="56" spans="1:16" s="56" customFormat="1" ht="12.75" customHeight="1">
      <c r="A56" s="51"/>
      <c r="B56" s="51"/>
      <c r="C56" s="53"/>
      <c r="D56" s="53"/>
      <c r="E56" s="54"/>
      <c r="F56" s="55"/>
      <c r="G56" s="55"/>
      <c r="H56" s="55"/>
      <c r="I56" s="55"/>
      <c r="J56" s="55"/>
      <c r="K56" s="55"/>
      <c r="L56" s="55"/>
      <c r="M56" s="55"/>
      <c r="N56" s="55"/>
      <c r="O56" s="55"/>
      <c r="P56" s="55"/>
    </row>
    <row r="57" spans="1:16" s="56" customFormat="1" ht="12.75" customHeight="1">
      <c r="A57" s="51"/>
      <c r="B57" s="51"/>
      <c r="C57" s="53"/>
      <c r="D57" s="53"/>
      <c r="E57" s="54"/>
      <c r="F57" s="55"/>
      <c r="G57" s="55"/>
      <c r="H57" s="55"/>
      <c r="I57" s="55"/>
      <c r="J57" s="55"/>
      <c r="K57" s="55"/>
      <c r="L57" s="55"/>
      <c r="M57" s="55"/>
      <c r="N57" s="55"/>
      <c r="O57" s="55"/>
      <c r="P57" s="55"/>
    </row>
    <row r="58" spans="1:16" s="56" customFormat="1" ht="12.75" customHeight="1">
      <c r="A58" s="51"/>
      <c r="B58" s="51"/>
      <c r="C58" s="53"/>
      <c r="D58" s="53"/>
      <c r="E58" s="54"/>
      <c r="F58" s="55"/>
      <c r="G58" s="55"/>
      <c r="H58" s="55"/>
      <c r="I58" s="55"/>
      <c r="J58" s="55"/>
      <c r="K58" s="55"/>
      <c r="L58" s="55"/>
      <c r="M58" s="55"/>
      <c r="N58" s="55"/>
      <c r="O58" s="55"/>
      <c r="P58" s="55"/>
    </row>
    <row r="59" spans="1:16" s="56" customFormat="1" ht="12.75" customHeight="1">
      <c r="A59" s="51"/>
      <c r="B59" s="51"/>
      <c r="C59" s="53"/>
      <c r="D59" s="53"/>
      <c r="E59" s="54"/>
      <c r="F59" s="55"/>
      <c r="G59" s="55"/>
      <c r="H59" s="55"/>
      <c r="I59" s="55"/>
      <c r="J59" s="55"/>
      <c r="K59" s="55"/>
      <c r="L59" s="55"/>
      <c r="M59" s="55"/>
      <c r="N59" s="55"/>
      <c r="O59" s="55"/>
      <c r="P59" s="55"/>
    </row>
    <row r="60" spans="1:16" s="56" customFormat="1" ht="12.75" customHeight="1">
      <c r="A60" s="51"/>
      <c r="B60" s="51"/>
      <c r="C60" s="53"/>
      <c r="D60" s="53"/>
      <c r="E60" s="54"/>
      <c r="F60" s="55"/>
      <c r="G60" s="55"/>
      <c r="H60" s="55"/>
      <c r="I60" s="55"/>
      <c r="J60" s="55"/>
      <c r="K60" s="55"/>
      <c r="L60" s="55"/>
      <c r="M60" s="55"/>
      <c r="N60" s="55"/>
      <c r="O60" s="55"/>
      <c r="P60" s="55"/>
    </row>
    <row r="61" spans="1:16" s="56" customFormat="1" ht="12.75" customHeight="1">
      <c r="A61" s="51"/>
      <c r="B61" s="51"/>
      <c r="C61" s="53"/>
      <c r="D61" s="53"/>
      <c r="E61" s="54"/>
      <c r="F61" s="55"/>
      <c r="G61" s="55"/>
      <c r="H61" s="55"/>
      <c r="I61" s="55"/>
      <c r="J61" s="55"/>
      <c r="K61" s="55"/>
      <c r="L61" s="55"/>
      <c r="M61" s="55"/>
      <c r="N61" s="55"/>
      <c r="O61" s="55"/>
      <c r="P61" s="55"/>
    </row>
    <row r="62" spans="1:16" s="56" customFormat="1" ht="12.75" customHeight="1">
      <c r="A62" s="51"/>
      <c r="B62" s="51"/>
      <c r="C62" s="53"/>
      <c r="D62" s="53"/>
      <c r="E62" s="54"/>
      <c r="F62" s="55"/>
      <c r="G62" s="55"/>
      <c r="H62" s="55"/>
      <c r="I62" s="55"/>
      <c r="J62" s="55"/>
      <c r="K62" s="55"/>
      <c r="L62" s="55"/>
      <c r="M62" s="55"/>
      <c r="N62" s="55"/>
      <c r="O62" s="55"/>
      <c r="P62" s="55"/>
    </row>
    <row r="63" spans="1:16" s="56" customFormat="1" ht="12.75" customHeight="1">
      <c r="A63" s="51"/>
      <c r="B63" s="51"/>
      <c r="C63" s="53"/>
      <c r="D63" s="53"/>
      <c r="E63" s="54"/>
      <c r="F63" s="55"/>
      <c r="G63" s="55"/>
      <c r="H63" s="55"/>
      <c r="I63" s="55"/>
      <c r="J63" s="55"/>
      <c r="K63" s="55"/>
      <c r="L63" s="55"/>
      <c r="M63" s="55"/>
      <c r="N63" s="55"/>
      <c r="O63" s="55"/>
      <c r="P63" s="55"/>
    </row>
    <row r="64" spans="1:16" s="56" customFormat="1" ht="12.75" customHeight="1">
      <c r="A64" s="51"/>
      <c r="B64" s="51"/>
      <c r="C64" s="53"/>
      <c r="D64" s="53"/>
      <c r="E64" s="54"/>
      <c r="F64" s="55"/>
      <c r="G64" s="55"/>
      <c r="H64" s="55"/>
      <c r="I64" s="55"/>
      <c r="J64" s="55"/>
      <c r="K64" s="55"/>
      <c r="L64" s="55"/>
      <c r="M64" s="55"/>
      <c r="N64" s="55"/>
      <c r="O64" s="55"/>
      <c r="P64" s="55"/>
    </row>
    <row r="65" spans="1:16" s="56" customFormat="1" ht="12.75" customHeight="1">
      <c r="A65" s="51"/>
      <c r="B65" s="51"/>
      <c r="C65" s="53"/>
      <c r="D65" s="53"/>
      <c r="E65" s="54"/>
      <c r="F65" s="55"/>
      <c r="G65" s="55"/>
      <c r="H65" s="55"/>
      <c r="I65" s="55"/>
      <c r="J65" s="55"/>
      <c r="K65" s="55"/>
      <c r="L65" s="55"/>
      <c r="M65" s="55"/>
      <c r="N65" s="55"/>
      <c r="O65" s="55"/>
      <c r="P65" s="55"/>
    </row>
    <row r="66" spans="1:16" s="56" customFormat="1" ht="12.75" customHeight="1">
      <c r="A66" s="51"/>
      <c r="B66" s="51"/>
      <c r="C66" s="53"/>
      <c r="D66" s="53"/>
      <c r="E66" s="54"/>
      <c r="F66" s="55"/>
      <c r="G66" s="55"/>
      <c r="H66" s="55"/>
      <c r="I66" s="55"/>
      <c r="J66" s="55"/>
      <c r="K66" s="55"/>
      <c r="L66" s="55"/>
      <c r="M66" s="55"/>
      <c r="N66" s="55"/>
      <c r="O66" s="55"/>
      <c r="P66" s="55"/>
    </row>
    <row r="67" spans="1:16" s="56" customFormat="1" ht="12.75" customHeight="1">
      <c r="A67" s="51"/>
      <c r="B67" s="51"/>
      <c r="C67" s="53"/>
      <c r="D67" s="53"/>
      <c r="E67" s="54"/>
      <c r="F67" s="55"/>
      <c r="G67" s="55"/>
      <c r="H67" s="55"/>
      <c r="I67" s="55"/>
      <c r="J67" s="55"/>
      <c r="K67" s="55"/>
      <c r="L67" s="55"/>
      <c r="M67" s="55"/>
      <c r="N67" s="55"/>
      <c r="O67" s="55"/>
      <c r="P67" s="55"/>
    </row>
    <row r="68" spans="1:16" s="56" customFormat="1" ht="12.75" customHeight="1">
      <c r="A68" s="51"/>
      <c r="B68" s="51"/>
      <c r="C68" s="53"/>
      <c r="D68" s="53"/>
      <c r="E68" s="54"/>
      <c r="F68" s="55"/>
      <c r="G68" s="55"/>
      <c r="H68" s="55"/>
      <c r="I68" s="55"/>
      <c r="J68" s="55"/>
      <c r="K68" s="55"/>
      <c r="L68" s="55"/>
      <c r="M68" s="55"/>
      <c r="N68" s="55"/>
      <c r="O68" s="55"/>
      <c r="P68" s="55"/>
    </row>
    <row r="69" spans="1:16" s="56" customFormat="1" ht="12.75" customHeight="1">
      <c r="A69" s="51"/>
      <c r="B69" s="51"/>
      <c r="C69" s="53"/>
      <c r="D69" s="53"/>
      <c r="E69" s="54"/>
      <c r="F69" s="55"/>
      <c r="G69" s="55"/>
      <c r="H69" s="55"/>
      <c r="I69" s="55"/>
      <c r="J69" s="55"/>
      <c r="K69" s="55"/>
      <c r="L69" s="55"/>
      <c r="M69" s="55"/>
      <c r="N69" s="55"/>
      <c r="O69" s="55"/>
      <c r="P69" s="55"/>
    </row>
    <row r="70" spans="1:16" s="56" customFormat="1" ht="12.75" customHeight="1">
      <c r="A70" s="51"/>
      <c r="B70" s="51"/>
      <c r="C70" s="53"/>
      <c r="D70" s="53"/>
      <c r="E70" s="54"/>
      <c r="F70" s="55"/>
      <c r="G70" s="55"/>
      <c r="H70" s="55"/>
      <c r="I70" s="55"/>
      <c r="J70" s="55"/>
      <c r="K70" s="55"/>
      <c r="L70" s="55"/>
      <c r="M70" s="55"/>
      <c r="N70" s="55"/>
      <c r="O70" s="55"/>
      <c r="P70" s="55"/>
    </row>
    <row r="71" spans="1:16" s="56" customFormat="1" ht="12.75" customHeight="1">
      <c r="A71" s="51"/>
      <c r="B71" s="51"/>
      <c r="C71" s="53"/>
      <c r="D71" s="53"/>
      <c r="E71" s="54"/>
      <c r="F71" s="55"/>
      <c r="G71" s="55"/>
      <c r="H71" s="55"/>
      <c r="I71" s="55"/>
      <c r="J71" s="55"/>
      <c r="K71" s="55"/>
      <c r="L71" s="55"/>
      <c r="M71" s="55"/>
      <c r="N71" s="55"/>
      <c r="O71" s="55"/>
      <c r="P71" s="55"/>
    </row>
    <row r="72" spans="1:16" s="56" customFormat="1" ht="12.75" customHeight="1">
      <c r="A72" s="51"/>
      <c r="B72" s="51"/>
      <c r="C72" s="53"/>
      <c r="D72" s="53"/>
      <c r="E72" s="54"/>
      <c r="F72" s="55"/>
      <c r="G72" s="55"/>
      <c r="H72" s="55"/>
      <c r="I72" s="55"/>
      <c r="J72" s="55"/>
      <c r="K72" s="55"/>
      <c r="L72" s="55"/>
      <c r="M72" s="55"/>
      <c r="N72" s="55"/>
      <c r="O72" s="55"/>
      <c r="P72" s="55"/>
    </row>
    <row r="73" spans="1:16" s="56" customFormat="1" ht="12.75" customHeight="1">
      <c r="A73" s="51"/>
      <c r="B73" s="51"/>
      <c r="C73" s="53"/>
      <c r="D73" s="53"/>
      <c r="E73" s="54"/>
      <c r="F73" s="55"/>
      <c r="G73" s="55"/>
      <c r="H73" s="55"/>
      <c r="I73" s="55"/>
      <c r="J73" s="55"/>
      <c r="K73" s="55"/>
      <c r="L73" s="55"/>
      <c r="M73" s="55"/>
      <c r="N73" s="55"/>
      <c r="O73" s="55"/>
      <c r="P73" s="55"/>
    </row>
    <row r="74" spans="1:16" s="56" customFormat="1" ht="12.75" customHeight="1">
      <c r="A74" s="51"/>
      <c r="B74" s="51"/>
      <c r="C74" s="53"/>
      <c r="D74" s="53"/>
      <c r="E74" s="54"/>
      <c r="F74" s="55"/>
      <c r="G74" s="55"/>
      <c r="H74" s="55"/>
      <c r="I74" s="55"/>
      <c r="J74" s="55"/>
      <c r="K74" s="55"/>
      <c r="L74" s="55"/>
      <c r="M74" s="55"/>
      <c r="N74" s="55"/>
      <c r="O74" s="55"/>
      <c r="P74" s="55"/>
    </row>
    <row r="75" spans="1:16" s="56" customFormat="1" ht="12.75" customHeight="1">
      <c r="A75" s="51"/>
      <c r="B75" s="51"/>
      <c r="C75" s="53"/>
      <c r="D75" s="53"/>
      <c r="E75" s="54"/>
      <c r="F75" s="55"/>
      <c r="G75" s="55"/>
      <c r="H75" s="55"/>
      <c r="I75" s="55"/>
      <c r="J75" s="55"/>
      <c r="K75" s="55"/>
      <c r="L75" s="55"/>
      <c r="M75" s="55"/>
      <c r="N75" s="55"/>
      <c r="O75" s="55"/>
      <c r="P75" s="55"/>
    </row>
    <row r="76" spans="1:16" s="56" customFormat="1" ht="12.75" customHeight="1">
      <c r="A76" s="51"/>
      <c r="B76" s="51"/>
      <c r="C76" s="53"/>
      <c r="D76" s="53"/>
      <c r="E76" s="54"/>
      <c r="F76" s="55"/>
      <c r="G76" s="55"/>
      <c r="H76" s="55"/>
      <c r="I76" s="55"/>
      <c r="J76" s="55"/>
      <c r="K76" s="55"/>
      <c r="L76" s="55"/>
      <c r="M76" s="55"/>
      <c r="N76" s="55"/>
      <c r="O76" s="55"/>
      <c r="P76" s="55"/>
    </row>
    <row r="77" spans="1:16" s="56" customFormat="1" ht="12.75" customHeight="1">
      <c r="A77" s="51"/>
      <c r="B77" s="51"/>
      <c r="C77" s="53"/>
      <c r="D77" s="53"/>
      <c r="E77" s="54"/>
      <c r="F77" s="55"/>
      <c r="G77" s="55"/>
      <c r="H77" s="55"/>
      <c r="I77" s="55"/>
      <c r="J77" s="55"/>
      <c r="K77" s="55"/>
      <c r="L77" s="55"/>
      <c r="M77" s="55"/>
      <c r="N77" s="55"/>
      <c r="O77" s="55"/>
      <c r="P77" s="55"/>
    </row>
    <row r="78" spans="1:16" s="56" customFormat="1" ht="12.75" customHeight="1">
      <c r="A78" s="51"/>
      <c r="B78" s="51"/>
      <c r="C78" s="53"/>
      <c r="D78" s="53"/>
      <c r="E78" s="54"/>
      <c r="F78" s="55"/>
      <c r="G78" s="55"/>
      <c r="H78" s="55"/>
      <c r="I78" s="55"/>
      <c r="J78" s="55"/>
      <c r="K78" s="55"/>
      <c r="L78" s="55"/>
      <c r="M78" s="55"/>
      <c r="N78" s="55"/>
      <c r="O78" s="55"/>
      <c r="P78" s="55"/>
    </row>
    <row r="79" spans="1:16" s="56" customFormat="1" ht="12.75" customHeight="1">
      <c r="A79" s="51"/>
      <c r="B79" s="51"/>
      <c r="C79" s="53"/>
      <c r="D79" s="53"/>
      <c r="E79" s="54"/>
      <c r="F79" s="55"/>
      <c r="G79" s="55"/>
      <c r="H79" s="55"/>
      <c r="I79" s="55"/>
      <c r="J79" s="55"/>
      <c r="K79" s="55"/>
      <c r="L79" s="55"/>
      <c r="M79" s="55"/>
      <c r="N79" s="55"/>
      <c r="O79" s="55"/>
      <c r="P79" s="55"/>
    </row>
    <row r="80" spans="1:16" s="56" customFormat="1" ht="12.75" customHeight="1">
      <c r="A80" s="51"/>
      <c r="B80" s="51"/>
      <c r="C80" s="53"/>
      <c r="D80" s="53"/>
      <c r="E80" s="54"/>
      <c r="F80" s="55"/>
      <c r="G80" s="55"/>
      <c r="H80" s="55"/>
      <c r="I80" s="55"/>
      <c r="J80" s="55"/>
      <c r="K80" s="55"/>
      <c r="L80" s="55"/>
      <c r="M80" s="55"/>
      <c r="N80" s="55"/>
      <c r="O80" s="55"/>
      <c r="P80" s="55"/>
    </row>
    <row r="81" spans="1:16" s="56" customFormat="1" ht="12.75" customHeight="1">
      <c r="A81" s="51"/>
      <c r="B81" s="51"/>
      <c r="C81" s="53"/>
      <c r="D81" s="53"/>
      <c r="E81" s="54"/>
      <c r="F81" s="55"/>
      <c r="G81" s="55"/>
      <c r="H81" s="55"/>
      <c r="I81" s="55"/>
      <c r="J81" s="55"/>
      <c r="K81" s="55"/>
      <c r="L81" s="55"/>
      <c r="M81" s="55"/>
      <c r="N81" s="55"/>
      <c r="O81" s="55"/>
      <c r="P81" s="55"/>
    </row>
    <row r="82" spans="1:16" s="56" customFormat="1" ht="12.75" customHeight="1">
      <c r="A82" s="51"/>
      <c r="B82" s="51"/>
      <c r="C82" s="53"/>
      <c r="D82" s="53"/>
      <c r="E82" s="54"/>
      <c r="F82" s="55"/>
      <c r="G82" s="55"/>
      <c r="H82" s="55"/>
      <c r="I82" s="55"/>
      <c r="J82" s="55"/>
      <c r="K82" s="55"/>
      <c r="L82" s="55"/>
      <c r="M82" s="55"/>
      <c r="N82" s="55"/>
      <c r="O82" s="55"/>
      <c r="P82" s="55"/>
    </row>
    <row r="83" spans="1:16" s="56" customFormat="1" ht="12.75" customHeight="1">
      <c r="A83" s="51"/>
      <c r="B83" s="51"/>
      <c r="C83" s="53"/>
      <c r="D83" s="53"/>
      <c r="E83" s="54"/>
      <c r="F83" s="55"/>
      <c r="G83" s="55"/>
      <c r="H83" s="55"/>
      <c r="I83" s="55"/>
      <c r="J83" s="55"/>
      <c r="K83" s="55"/>
      <c r="L83" s="55"/>
      <c r="M83" s="55"/>
      <c r="N83" s="55"/>
      <c r="O83" s="55"/>
      <c r="P83" s="55"/>
    </row>
    <row r="84" spans="1:17" s="63" customFormat="1" ht="22.5" customHeight="1">
      <c r="A84" s="1025" t="s">
        <v>490</v>
      </c>
      <c r="B84" s="1180"/>
      <c r="C84" s="1180"/>
      <c r="D84" s="1180"/>
      <c r="E84" s="1180"/>
      <c r="F84" s="1180"/>
      <c r="G84" s="1180"/>
      <c r="H84" s="1180"/>
      <c r="I84" s="1180"/>
      <c r="J84" s="1180"/>
      <c r="K84" s="1180"/>
      <c r="L84" s="1180"/>
      <c r="M84" s="1180"/>
      <c r="N84" s="1180"/>
      <c r="O84" s="1180"/>
      <c r="P84" s="1180"/>
      <c r="Q84" s="1180"/>
    </row>
    <row r="85" ht="12.75" customHeight="1"/>
    <row r="86" spans="1:16" s="51" customFormat="1" ht="21.75" customHeight="1">
      <c r="A86" s="51" t="s">
        <v>95</v>
      </c>
      <c r="C86" s="53"/>
      <c r="E86" s="53"/>
      <c r="F86" s="65"/>
      <c r="G86" s="65"/>
      <c r="H86" s="65"/>
      <c r="I86" s="65"/>
      <c r="J86" s="65"/>
      <c r="K86" s="65"/>
      <c r="L86" s="65"/>
      <c r="M86" s="65"/>
      <c r="N86" s="65"/>
      <c r="O86" s="65"/>
      <c r="P86" s="65"/>
    </row>
    <row r="87" spans="1:17" s="51" customFormat="1" ht="21" customHeight="1" thickBot="1">
      <c r="A87" s="66" t="s">
        <v>197</v>
      </c>
      <c r="B87" s="66"/>
      <c r="C87" s="67"/>
      <c r="D87" s="66"/>
      <c r="E87" s="67"/>
      <c r="F87" s="68"/>
      <c r="G87" s="70"/>
      <c r="H87" s="70"/>
      <c r="I87" s="70"/>
      <c r="J87" s="70"/>
      <c r="K87" s="70"/>
      <c r="L87" s="70"/>
      <c r="M87" s="70"/>
      <c r="N87" s="1027" t="s">
        <v>488</v>
      </c>
      <c r="O87" s="1181"/>
      <c r="P87" s="1181"/>
      <c r="Q87" s="1181"/>
    </row>
    <row r="88" spans="1:17" s="59" customFormat="1" ht="72" customHeight="1" thickBot="1">
      <c r="A88" s="1182" t="s">
        <v>200</v>
      </c>
      <c r="B88" s="1183" t="s">
        <v>201</v>
      </c>
      <c r="C88" s="1184" t="s">
        <v>54</v>
      </c>
      <c r="D88" s="1182" t="s">
        <v>202</v>
      </c>
      <c r="E88" s="1184" t="s">
        <v>55</v>
      </c>
      <c r="F88" s="71"/>
      <c r="G88" s="71"/>
      <c r="H88" s="1149"/>
      <c r="I88" s="1149"/>
      <c r="J88" s="1150"/>
      <c r="K88" s="1149"/>
      <c r="L88" s="1149"/>
      <c r="M88" s="1150"/>
      <c r="N88" s="1149"/>
      <c r="O88" s="1149"/>
      <c r="P88" s="1150"/>
      <c r="Q88" s="1174" t="s">
        <v>469</v>
      </c>
    </row>
    <row r="89" spans="1:17" s="59" customFormat="1" ht="21.75" customHeight="1" thickBot="1">
      <c r="A89" s="1182"/>
      <c r="B89" s="1183"/>
      <c r="C89" s="1184"/>
      <c r="D89" s="1182"/>
      <c r="E89" s="1184"/>
      <c r="F89" s="1176" t="s">
        <v>199</v>
      </c>
      <c r="G89" s="1176" t="s">
        <v>199</v>
      </c>
      <c r="H89" s="1170" t="s">
        <v>194</v>
      </c>
      <c r="I89" s="1172" t="s">
        <v>56</v>
      </c>
      <c r="J89" s="1176" t="s">
        <v>199</v>
      </c>
      <c r="K89" s="1170" t="s">
        <v>194</v>
      </c>
      <c r="L89" s="1172" t="s">
        <v>56</v>
      </c>
      <c r="M89" s="1176" t="s">
        <v>199</v>
      </c>
      <c r="N89" s="1170" t="s">
        <v>194</v>
      </c>
      <c r="O89" s="1172" t="s">
        <v>56</v>
      </c>
      <c r="P89" s="1176" t="s">
        <v>199</v>
      </c>
      <c r="Q89" s="1175"/>
    </row>
    <row r="90" spans="1:17" s="59" customFormat="1" ht="24.75" customHeight="1" thickBot="1">
      <c r="A90" s="1182"/>
      <c r="B90" s="1183"/>
      <c r="C90" s="1184"/>
      <c r="D90" s="1182"/>
      <c r="E90" s="1184"/>
      <c r="F90" s="1177"/>
      <c r="G90" s="1177"/>
      <c r="H90" s="1171"/>
      <c r="I90" s="1173"/>
      <c r="J90" s="1177"/>
      <c r="K90" s="1171"/>
      <c r="L90" s="1173"/>
      <c r="M90" s="1177"/>
      <c r="N90" s="1171"/>
      <c r="O90" s="1173"/>
      <c r="P90" s="1177"/>
      <c r="Q90" s="1173"/>
    </row>
    <row r="91" spans="1:17" s="72" customFormat="1" ht="22.5" customHeight="1" thickBot="1">
      <c r="A91" s="1167" t="s">
        <v>193</v>
      </c>
      <c r="B91" s="1185"/>
      <c r="C91" s="1185"/>
      <c r="D91" s="1185"/>
      <c r="E91" s="1186"/>
      <c r="F91" s="469">
        <f aca="true" t="shared" si="7" ref="F91:Q91">F93+F100+F107</f>
        <v>2500</v>
      </c>
      <c r="G91" s="469">
        <f t="shared" si="7"/>
        <v>0</v>
      </c>
      <c r="H91" s="469">
        <f t="shared" si="7"/>
        <v>500</v>
      </c>
      <c r="I91" s="469">
        <f t="shared" si="7"/>
        <v>0</v>
      </c>
      <c r="J91" s="469">
        <f t="shared" si="7"/>
        <v>500</v>
      </c>
      <c r="K91" s="469">
        <f t="shared" si="7"/>
        <v>1000</v>
      </c>
      <c r="L91" s="469">
        <f t="shared" si="7"/>
        <v>0</v>
      </c>
      <c r="M91" s="469">
        <f t="shared" si="7"/>
        <v>1000</v>
      </c>
      <c r="N91" s="469">
        <f t="shared" si="7"/>
        <v>1000</v>
      </c>
      <c r="O91" s="469">
        <f t="shared" si="7"/>
        <v>0</v>
      </c>
      <c r="P91" s="469">
        <f t="shared" si="7"/>
        <v>1000</v>
      </c>
      <c r="Q91" s="469">
        <f t="shared" si="7"/>
        <v>2500</v>
      </c>
    </row>
    <row r="92" spans="1:17" s="52" customFormat="1" ht="4.5" customHeight="1" thickBot="1">
      <c r="A92" s="441"/>
      <c r="B92" s="441"/>
      <c r="C92" s="442"/>
      <c r="D92" s="441"/>
      <c r="E92" s="442"/>
      <c r="F92" s="443"/>
      <c r="G92" s="443"/>
      <c r="H92" s="443"/>
      <c r="I92" s="443"/>
      <c r="J92" s="443"/>
      <c r="K92" s="443"/>
      <c r="L92" s="443"/>
      <c r="M92" s="443"/>
      <c r="N92" s="443"/>
      <c r="O92" s="443"/>
      <c r="P92" s="443"/>
      <c r="Q92" s="443"/>
    </row>
    <row r="93" spans="1:17" s="75" customFormat="1" ht="21.75" customHeight="1" thickBot="1">
      <c r="A93" s="1161" t="s">
        <v>20</v>
      </c>
      <c r="B93" s="1162"/>
      <c r="C93" s="1162"/>
      <c r="D93" s="1162"/>
      <c r="E93" s="1163"/>
      <c r="F93" s="444">
        <f aca="true" t="shared" si="8" ref="F93:Q93">F95+F97</f>
        <v>0</v>
      </c>
      <c r="G93" s="444">
        <f t="shared" si="8"/>
        <v>0</v>
      </c>
      <c r="H93" s="444">
        <f t="shared" si="8"/>
        <v>0</v>
      </c>
      <c r="I93" s="444">
        <f t="shared" si="8"/>
        <v>0</v>
      </c>
      <c r="J93" s="444">
        <f t="shared" si="8"/>
        <v>0</v>
      </c>
      <c r="K93" s="444">
        <f t="shared" si="8"/>
        <v>0</v>
      </c>
      <c r="L93" s="444">
        <f t="shared" si="8"/>
        <v>0</v>
      </c>
      <c r="M93" s="444">
        <f t="shared" si="8"/>
        <v>0</v>
      </c>
      <c r="N93" s="444">
        <f t="shared" si="8"/>
        <v>0</v>
      </c>
      <c r="O93" s="444">
        <f t="shared" si="8"/>
        <v>0</v>
      </c>
      <c r="P93" s="444">
        <f t="shared" si="8"/>
        <v>0</v>
      </c>
      <c r="Q93" s="444">
        <f t="shared" si="8"/>
        <v>0</v>
      </c>
    </row>
    <row r="94" spans="1:17" s="52" customFormat="1" ht="4.5" customHeight="1" thickBot="1">
      <c r="A94" s="441"/>
      <c r="B94" s="441"/>
      <c r="C94" s="442"/>
      <c r="D94" s="441"/>
      <c r="E94" s="442"/>
      <c r="F94" s="443"/>
      <c r="G94" s="443"/>
      <c r="H94" s="443"/>
      <c r="I94" s="443"/>
      <c r="J94" s="443"/>
      <c r="K94" s="443"/>
      <c r="L94" s="443"/>
      <c r="M94" s="443"/>
      <c r="N94" s="443"/>
      <c r="O94" s="443"/>
      <c r="P94" s="443"/>
      <c r="Q94" s="443"/>
    </row>
    <row r="95" spans="1:17" s="6" customFormat="1" ht="21" customHeight="1" thickBot="1">
      <c r="A95" s="1164" t="s">
        <v>491</v>
      </c>
      <c r="B95" s="1165"/>
      <c r="C95" s="1165"/>
      <c r="D95" s="1165"/>
      <c r="E95" s="1166"/>
      <c r="F95" s="434">
        <f aca="true" t="shared" si="9" ref="F95:Q95">SUM(F96)</f>
        <v>0</v>
      </c>
      <c r="G95" s="434">
        <f t="shared" si="9"/>
        <v>0</v>
      </c>
      <c r="H95" s="434">
        <f t="shared" si="9"/>
        <v>0</v>
      </c>
      <c r="I95" s="434">
        <f t="shared" si="9"/>
        <v>0</v>
      </c>
      <c r="J95" s="434">
        <f t="shared" si="9"/>
        <v>0</v>
      </c>
      <c r="K95" s="434">
        <f t="shared" si="9"/>
        <v>0</v>
      </c>
      <c r="L95" s="434">
        <f t="shared" si="9"/>
        <v>0</v>
      </c>
      <c r="M95" s="434">
        <f t="shared" si="9"/>
        <v>0</v>
      </c>
      <c r="N95" s="434">
        <f t="shared" si="9"/>
        <v>0</v>
      </c>
      <c r="O95" s="434">
        <f t="shared" si="9"/>
        <v>0</v>
      </c>
      <c r="P95" s="434">
        <f t="shared" si="9"/>
        <v>0</v>
      </c>
      <c r="Q95" s="434">
        <f t="shared" si="9"/>
        <v>0</v>
      </c>
    </row>
    <row r="96" spans="1:17" s="56" customFormat="1" ht="30" customHeight="1" thickBot="1">
      <c r="A96" s="440"/>
      <c r="B96" s="435"/>
      <c r="C96" s="436"/>
      <c r="D96" s="435"/>
      <c r="E96" s="436"/>
      <c r="F96" s="437">
        <f>J96</f>
        <v>0</v>
      </c>
      <c r="G96" s="437">
        <v>0</v>
      </c>
      <c r="H96" s="437">
        <v>0</v>
      </c>
      <c r="I96" s="438">
        <v>0</v>
      </c>
      <c r="J96" s="437">
        <f>SUM(H96:I96)</f>
        <v>0</v>
      </c>
      <c r="K96" s="437">
        <v>0</v>
      </c>
      <c r="L96" s="438">
        <v>0</v>
      </c>
      <c r="M96" s="437">
        <f>SUM(K96:L96)</f>
        <v>0</v>
      </c>
      <c r="N96" s="437">
        <v>0</v>
      </c>
      <c r="O96" s="438">
        <v>0</v>
      </c>
      <c r="P96" s="437">
        <f>SUM(N96:O96)</f>
        <v>0</v>
      </c>
      <c r="Q96" s="439">
        <f>J96+M96+P96</f>
        <v>0</v>
      </c>
    </row>
    <row r="97" spans="1:17" s="6" customFormat="1" ht="21" customHeight="1" thickBot="1">
      <c r="A97" s="1164" t="s">
        <v>492</v>
      </c>
      <c r="B97" s="1165"/>
      <c r="C97" s="1165"/>
      <c r="D97" s="1165"/>
      <c r="E97" s="1166"/>
      <c r="F97" s="434">
        <f aca="true" t="shared" si="10" ref="F97:Q97">SUM(F98)</f>
        <v>0</v>
      </c>
      <c r="G97" s="434">
        <f t="shared" si="10"/>
        <v>0</v>
      </c>
      <c r="H97" s="434">
        <f t="shared" si="10"/>
        <v>0</v>
      </c>
      <c r="I97" s="434">
        <f t="shared" si="10"/>
        <v>0</v>
      </c>
      <c r="J97" s="434">
        <f t="shared" si="10"/>
        <v>0</v>
      </c>
      <c r="K97" s="434">
        <f t="shared" si="10"/>
        <v>0</v>
      </c>
      <c r="L97" s="434">
        <f t="shared" si="10"/>
        <v>0</v>
      </c>
      <c r="M97" s="434">
        <f t="shared" si="10"/>
        <v>0</v>
      </c>
      <c r="N97" s="434">
        <f t="shared" si="10"/>
        <v>0</v>
      </c>
      <c r="O97" s="434">
        <f t="shared" si="10"/>
        <v>0</v>
      </c>
      <c r="P97" s="434">
        <f t="shared" si="10"/>
        <v>0</v>
      </c>
      <c r="Q97" s="434">
        <f t="shared" si="10"/>
        <v>0</v>
      </c>
    </row>
    <row r="98" spans="1:17" s="56" customFormat="1" ht="30" customHeight="1" thickBot="1">
      <c r="A98" s="440"/>
      <c r="B98" s="435"/>
      <c r="C98" s="436"/>
      <c r="D98" s="435"/>
      <c r="E98" s="436"/>
      <c r="F98" s="437">
        <f>G98+Q98</f>
        <v>0</v>
      </c>
      <c r="G98" s="437">
        <v>0</v>
      </c>
      <c r="H98" s="437">
        <v>0</v>
      </c>
      <c r="I98" s="438">
        <v>0</v>
      </c>
      <c r="J98" s="437">
        <f>SUM(H98:I98)</f>
        <v>0</v>
      </c>
      <c r="K98" s="437">
        <v>0</v>
      </c>
      <c r="L98" s="438">
        <v>0</v>
      </c>
      <c r="M98" s="437">
        <f>SUM(K98:L98)</f>
        <v>0</v>
      </c>
      <c r="N98" s="437">
        <v>0</v>
      </c>
      <c r="O98" s="438">
        <v>0</v>
      </c>
      <c r="P98" s="437">
        <f>SUM(N98:O98)</f>
        <v>0</v>
      </c>
      <c r="Q98" s="439">
        <f>J98+M98+P98</f>
        <v>0</v>
      </c>
    </row>
    <row r="99" spans="1:17" s="52" customFormat="1" ht="4.5" customHeight="1" thickBot="1">
      <c r="A99" s="441"/>
      <c r="B99" s="441"/>
      <c r="C99" s="442"/>
      <c r="D99" s="441"/>
      <c r="E99" s="442"/>
      <c r="F99" s="443"/>
      <c r="G99" s="443"/>
      <c r="H99" s="443"/>
      <c r="I99" s="443"/>
      <c r="J99" s="443"/>
      <c r="K99" s="443"/>
      <c r="L99" s="443"/>
      <c r="M99" s="443"/>
      <c r="N99" s="443"/>
      <c r="O99" s="443"/>
      <c r="P99" s="443"/>
      <c r="Q99" s="443"/>
    </row>
    <row r="100" spans="1:17" s="75" customFormat="1" ht="21.75" customHeight="1" thickBot="1">
      <c r="A100" s="1161" t="s">
        <v>21</v>
      </c>
      <c r="B100" s="1162"/>
      <c r="C100" s="1162"/>
      <c r="D100" s="1162"/>
      <c r="E100" s="1163"/>
      <c r="F100" s="444">
        <f aca="true" t="shared" si="11" ref="F100:Q100">F102+F104</f>
        <v>2500</v>
      </c>
      <c r="G100" s="444">
        <f t="shared" si="11"/>
        <v>0</v>
      </c>
      <c r="H100" s="444">
        <f t="shared" si="11"/>
        <v>500</v>
      </c>
      <c r="I100" s="444">
        <f t="shared" si="11"/>
        <v>0</v>
      </c>
      <c r="J100" s="444">
        <f t="shared" si="11"/>
        <v>500</v>
      </c>
      <c r="K100" s="444">
        <f t="shared" si="11"/>
        <v>1000</v>
      </c>
      <c r="L100" s="444">
        <f t="shared" si="11"/>
        <v>0</v>
      </c>
      <c r="M100" s="444">
        <f t="shared" si="11"/>
        <v>1000</v>
      </c>
      <c r="N100" s="444">
        <f t="shared" si="11"/>
        <v>1000</v>
      </c>
      <c r="O100" s="444">
        <f t="shared" si="11"/>
        <v>0</v>
      </c>
      <c r="P100" s="444">
        <f t="shared" si="11"/>
        <v>1000</v>
      </c>
      <c r="Q100" s="444">
        <f t="shared" si="11"/>
        <v>2500</v>
      </c>
    </row>
    <row r="101" spans="1:17" s="52" customFormat="1" ht="4.5" customHeight="1" thickBot="1">
      <c r="A101" s="441"/>
      <c r="B101" s="441"/>
      <c r="C101" s="442"/>
      <c r="D101" s="441"/>
      <c r="E101" s="442"/>
      <c r="F101" s="443"/>
      <c r="G101" s="443"/>
      <c r="H101" s="443"/>
      <c r="I101" s="443"/>
      <c r="J101" s="443"/>
      <c r="K101" s="443"/>
      <c r="L101" s="443"/>
      <c r="M101" s="443"/>
      <c r="N101" s="443"/>
      <c r="O101" s="443"/>
      <c r="P101" s="443"/>
      <c r="Q101" s="443"/>
    </row>
    <row r="102" spans="1:17" s="6" customFormat="1" ht="21" customHeight="1" thickBot="1">
      <c r="A102" s="1164" t="s">
        <v>491</v>
      </c>
      <c r="B102" s="1165"/>
      <c r="C102" s="1165"/>
      <c r="D102" s="1165"/>
      <c r="E102" s="1166"/>
      <c r="F102" s="434">
        <f aca="true" t="shared" si="12" ref="F102:Q102">SUM(F103)</f>
        <v>0</v>
      </c>
      <c r="G102" s="434">
        <f t="shared" si="12"/>
        <v>0</v>
      </c>
      <c r="H102" s="434">
        <f t="shared" si="12"/>
        <v>0</v>
      </c>
      <c r="I102" s="434">
        <f t="shared" si="12"/>
        <v>0</v>
      </c>
      <c r="J102" s="434">
        <f t="shared" si="12"/>
        <v>0</v>
      </c>
      <c r="K102" s="434">
        <f t="shared" si="12"/>
        <v>0</v>
      </c>
      <c r="L102" s="434">
        <f t="shared" si="12"/>
        <v>0</v>
      </c>
      <c r="M102" s="434">
        <f t="shared" si="12"/>
        <v>0</v>
      </c>
      <c r="N102" s="434">
        <f t="shared" si="12"/>
        <v>0</v>
      </c>
      <c r="O102" s="434">
        <f t="shared" si="12"/>
        <v>0</v>
      </c>
      <c r="P102" s="434">
        <f t="shared" si="12"/>
        <v>0</v>
      </c>
      <c r="Q102" s="434">
        <f t="shared" si="12"/>
        <v>0</v>
      </c>
    </row>
    <row r="103" spans="1:17" s="56" customFormat="1" ht="30" customHeight="1" thickBot="1">
      <c r="A103" s="440"/>
      <c r="B103" s="435"/>
      <c r="C103" s="436"/>
      <c r="D103" s="435"/>
      <c r="E103" s="436"/>
      <c r="F103" s="437">
        <f>G103+J103</f>
        <v>0</v>
      </c>
      <c r="G103" s="437">
        <v>0</v>
      </c>
      <c r="H103" s="437">
        <v>0</v>
      </c>
      <c r="I103" s="438">
        <v>0</v>
      </c>
      <c r="J103" s="437">
        <f>SUM(H103:I103)</f>
        <v>0</v>
      </c>
      <c r="K103" s="437">
        <v>0</v>
      </c>
      <c r="L103" s="438">
        <v>0</v>
      </c>
      <c r="M103" s="437">
        <f>SUM(K103:L103)</f>
        <v>0</v>
      </c>
      <c r="N103" s="437">
        <v>0</v>
      </c>
      <c r="O103" s="438">
        <v>0</v>
      </c>
      <c r="P103" s="437">
        <f>SUM(N103:O103)</f>
        <v>0</v>
      </c>
      <c r="Q103" s="439">
        <f>J103+M103+P103</f>
        <v>0</v>
      </c>
    </row>
    <row r="104" spans="1:17" s="6" customFormat="1" ht="21" customHeight="1" thickBot="1">
      <c r="A104" s="1164" t="s">
        <v>484</v>
      </c>
      <c r="B104" s="1165"/>
      <c r="C104" s="1165"/>
      <c r="D104" s="1165"/>
      <c r="E104" s="1166"/>
      <c r="F104" s="434">
        <f>SUM(F105)</f>
        <v>2500</v>
      </c>
      <c r="G104" s="434">
        <f>SUM(G105)</f>
        <v>0</v>
      </c>
      <c r="H104" s="434">
        <f>SUM(H105)</f>
        <v>500</v>
      </c>
      <c r="I104" s="434">
        <f aca="true" t="shared" si="13" ref="I104:Q104">SUM(I105)</f>
        <v>0</v>
      </c>
      <c r="J104" s="434">
        <f t="shared" si="13"/>
        <v>500</v>
      </c>
      <c r="K104" s="434">
        <f t="shared" si="13"/>
        <v>1000</v>
      </c>
      <c r="L104" s="434">
        <f t="shared" si="13"/>
        <v>0</v>
      </c>
      <c r="M104" s="434">
        <f t="shared" si="13"/>
        <v>1000</v>
      </c>
      <c r="N104" s="434">
        <f t="shared" si="13"/>
        <v>1000</v>
      </c>
      <c r="O104" s="434">
        <f t="shared" si="13"/>
        <v>0</v>
      </c>
      <c r="P104" s="434">
        <f t="shared" si="13"/>
        <v>1000</v>
      </c>
      <c r="Q104" s="434">
        <f t="shared" si="13"/>
        <v>2500</v>
      </c>
    </row>
    <row r="105" spans="1:17" s="56" customFormat="1" ht="54.75" customHeight="1" thickBot="1">
      <c r="A105" s="440" t="s">
        <v>24</v>
      </c>
      <c r="B105" s="435" t="s">
        <v>27</v>
      </c>
      <c r="C105" s="436" t="s">
        <v>23</v>
      </c>
      <c r="D105" s="435" t="s">
        <v>502</v>
      </c>
      <c r="E105" s="440" t="s">
        <v>501</v>
      </c>
      <c r="F105" s="437">
        <f>G105+Q105</f>
        <v>2500</v>
      </c>
      <c r="G105" s="437"/>
      <c r="H105" s="437">
        <v>500</v>
      </c>
      <c r="I105" s="438">
        <v>0</v>
      </c>
      <c r="J105" s="437">
        <f>SUM(H105:I105)</f>
        <v>500</v>
      </c>
      <c r="K105" s="437">
        <v>1000</v>
      </c>
      <c r="L105" s="438">
        <v>0</v>
      </c>
      <c r="M105" s="437">
        <f>SUM(K105:L105)</f>
        <v>1000</v>
      </c>
      <c r="N105" s="437">
        <v>1000</v>
      </c>
      <c r="O105" s="438">
        <v>0</v>
      </c>
      <c r="P105" s="437">
        <f>SUM(N105:O105)</f>
        <v>1000</v>
      </c>
      <c r="Q105" s="439">
        <f>J105+M105+P105</f>
        <v>2500</v>
      </c>
    </row>
    <row r="106" spans="1:17" s="52" customFormat="1" ht="4.5" customHeight="1" thickBot="1">
      <c r="A106" s="441"/>
      <c r="B106" s="441"/>
      <c r="C106" s="442"/>
      <c r="D106" s="441"/>
      <c r="E106" s="442"/>
      <c r="F106" s="443"/>
      <c r="G106" s="443"/>
      <c r="H106" s="443"/>
      <c r="I106" s="443"/>
      <c r="J106" s="443"/>
      <c r="K106" s="443"/>
      <c r="L106" s="443"/>
      <c r="M106" s="443"/>
      <c r="N106" s="443"/>
      <c r="O106" s="443"/>
      <c r="P106" s="443"/>
      <c r="Q106" s="443"/>
    </row>
    <row r="107" spans="1:17" s="75" customFormat="1" ht="21.75" customHeight="1" thickBot="1">
      <c r="A107" s="1161" t="s">
        <v>22</v>
      </c>
      <c r="B107" s="1162"/>
      <c r="C107" s="1162"/>
      <c r="D107" s="1162"/>
      <c r="E107" s="1163"/>
      <c r="F107" s="444">
        <f aca="true" t="shared" si="14" ref="F107:Q107">F109+F111</f>
        <v>0</v>
      </c>
      <c r="G107" s="444">
        <f t="shared" si="14"/>
        <v>0</v>
      </c>
      <c r="H107" s="444">
        <f t="shared" si="14"/>
        <v>0</v>
      </c>
      <c r="I107" s="444">
        <f t="shared" si="14"/>
        <v>0</v>
      </c>
      <c r="J107" s="444">
        <f t="shared" si="14"/>
        <v>0</v>
      </c>
      <c r="K107" s="444">
        <f t="shared" si="14"/>
        <v>0</v>
      </c>
      <c r="L107" s="444">
        <f t="shared" si="14"/>
        <v>0</v>
      </c>
      <c r="M107" s="444">
        <f t="shared" si="14"/>
        <v>0</v>
      </c>
      <c r="N107" s="444">
        <f t="shared" si="14"/>
        <v>0</v>
      </c>
      <c r="O107" s="444">
        <f t="shared" si="14"/>
        <v>0</v>
      </c>
      <c r="P107" s="444">
        <f t="shared" si="14"/>
        <v>0</v>
      </c>
      <c r="Q107" s="444">
        <f t="shared" si="14"/>
        <v>0</v>
      </c>
    </row>
    <row r="108" spans="1:17" s="52" customFormat="1" ht="4.5" customHeight="1" thickBot="1">
      <c r="A108" s="441"/>
      <c r="B108" s="441"/>
      <c r="C108" s="442"/>
      <c r="D108" s="441"/>
      <c r="E108" s="442"/>
      <c r="F108" s="443"/>
      <c r="G108" s="443"/>
      <c r="H108" s="443"/>
      <c r="I108" s="443"/>
      <c r="J108" s="443"/>
      <c r="K108" s="443"/>
      <c r="L108" s="443"/>
      <c r="M108" s="443"/>
      <c r="N108" s="443"/>
      <c r="O108" s="443"/>
      <c r="P108" s="443"/>
      <c r="Q108" s="443"/>
    </row>
    <row r="109" spans="1:17" s="6" customFormat="1" ht="21" customHeight="1" thickBot="1">
      <c r="A109" s="1164" t="s">
        <v>483</v>
      </c>
      <c r="B109" s="1165"/>
      <c r="C109" s="1165"/>
      <c r="D109" s="1165"/>
      <c r="E109" s="1166"/>
      <c r="F109" s="434">
        <f>SUM(F110)</f>
        <v>0</v>
      </c>
      <c r="G109" s="434">
        <f>SUM(G110)</f>
        <v>0</v>
      </c>
      <c r="H109" s="434">
        <f>SUM(H110)</f>
        <v>0</v>
      </c>
      <c r="I109" s="434">
        <f aca="true" t="shared" si="15" ref="I109:Q109">SUM(I110)</f>
        <v>0</v>
      </c>
      <c r="J109" s="434">
        <f t="shared" si="15"/>
        <v>0</v>
      </c>
      <c r="K109" s="434">
        <f t="shared" si="15"/>
        <v>0</v>
      </c>
      <c r="L109" s="434">
        <f t="shared" si="15"/>
        <v>0</v>
      </c>
      <c r="M109" s="434">
        <f t="shared" si="15"/>
        <v>0</v>
      </c>
      <c r="N109" s="434">
        <f t="shared" si="15"/>
        <v>0</v>
      </c>
      <c r="O109" s="434">
        <f t="shared" si="15"/>
        <v>0</v>
      </c>
      <c r="P109" s="434">
        <f t="shared" si="15"/>
        <v>0</v>
      </c>
      <c r="Q109" s="434">
        <f t="shared" si="15"/>
        <v>0</v>
      </c>
    </row>
    <row r="110" spans="1:17" s="56" customFormat="1" ht="30" customHeight="1" thickBot="1">
      <c r="A110" s="445"/>
      <c r="B110" s="446"/>
      <c r="C110" s="447"/>
      <c r="D110" s="446"/>
      <c r="E110" s="445"/>
      <c r="F110" s="448">
        <f>J110</f>
        <v>0</v>
      </c>
      <c r="G110" s="448">
        <v>0</v>
      </c>
      <c r="H110" s="448">
        <v>0</v>
      </c>
      <c r="I110" s="449">
        <v>0</v>
      </c>
      <c r="J110" s="448">
        <f>SUM(H110:I110)</f>
        <v>0</v>
      </c>
      <c r="K110" s="448">
        <v>0</v>
      </c>
      <c r="L110" s="449">
        <v>0</v>
      </c>
      <c r="M110" s="448">
        <f>SUM(K110:L110)</f>
        <v>0</v>
      </c>
      <c r="N110" s="448">
        <v>0</v>
      </c>
      <c r="O110" s="449">
        <v>0</v>
      </c>
      <c r="P110" s="448">
        <f>SUM(N110:O110)</f>
        <v>0</v>
      </c>
      <c r="Q110" s="450">
        <f>J110+M110+P110</f>
        <v>0</v>
      </c>
    </row>
    <row r="111" spans="1:17" s="6" customFormat="1" ht="21" customHeight="1" thickBot="1">
      <c r="A111" s="1164" t="s">
        <v>484</v>
      </c>
      <c r="B111" s="1165"/>
      <c r="C111" s="1165"/>
      <c r="D111" s="1165"/>
      <c r="E111" s="1166"/>
      <c r="F111" s="434">
        <f>SUM(F112)</f>
        <v>0</v>
      </c>
      <c r="G111" s="434">
        <f>SUM(G112)</f>
        <v>0</v>
      </c>
      <c r="H111" s="434">
        <f>SUM(H112)</f>
        <v>0</v>
      </c>
      <c r="I111" s="434">
        <f aca="true" t="shared" si="16" ref="I111:Q111">SUM(I112)</f>
        <v>0</v>
      </c>
      <c r="J111" s="434">
        <f t="shared" si="16"/>
        <v>0</v>
      </c>
      <c r="K111" s="434">
        <f t="shared" si="16"/>
        <v>0</v>
      </c>
      <c r="L111" s="434">
        <f t="shared" si="16"/>
        <v>0</v>
      </c>
      <c r="M111" s="434">
        <f t="shared" si="16"/>
        <v>0</v>
      </c>
      <c r="N111" s="434">
        <f t="shared" si="16"/>
        <v>0</v>
      </c>
      <c r="O111" s="434">
        <f t="shared" si="16"/>
        <v>0</v>
      </c>
      <c r="P111" s="434">
        <f t="shared" si="16"/>
        <v>0</v>
      </c>
      <c r="Q111" s="434">
        <f t="shared" si="16"/>
        <v>0</v>
      </c>
    </row>
    <row r="112" spans="1:17" s="56" customFormat="1" ht="30" customHeight="1" thickBot="1">
      <c r="A112" s="440"/>
      <c r="B112" s="435"/>
      <c r="C112" s="436"/>
      <c r="D112" s="435"/>
      <c r="E112" s="436"/>
      <c r="F112" s="437">
        <f>G112+Q112</f>
        <v>0</v>
      </c>
      <c r="G112" s="437">
        <v>0</v>
      </c>
      <c r="H112" s="437">
        <v>0</v>
      </c>
      <c r="I112" s="438">
        <v>0</v>
      </c>
      <c r="J112" s="437">
        <f>SUM(H112:I112)</f>
        <v>0</v>
      </c>
      <c r="K112" s="437">
        <v>0</v>
      </c>
      <c r="L112" s="438">
        <v>0</v>
      </c>
      <c r="M112" s="437">
        <f>SUM(K112:L112)</f>
        <v>0</v>
      </c>
      <c r="N112" s="437">
        <v>0</v>
      </c>
      <c r="O112" s="438">
        <v>0</v>
      </c>
      <c r="P112" s="437">
        <f>SUM(N112:O112)</f>
        <v>0</v>
      </c>
      <c r="Q112" s="439">
        <f>J112+M112+P112</f>
        <v>0</v>
      </c>
    </row>
    <row r="113" spans="1:17" s="56" customFormat="1" ht="12.75" customHeight="1">
      <c r="A113" s="470"/>
      <c r="B113" s="470"/>
      <c r="C113" s="471"/>
      <c r="D113" s="471"/>
      <c r="E113" s="472"/>
      <c r="F113" s="473"/>
      <c r="G113" s="473"/>
      <c r="H113" s="473"/>
      <c r="I113" s="473"/>
      <c r="J113" s="473"/>
      <c r="K113" s="473"/>
      <c r="L113" s="473"/>
      <c r="M113" s="473"/>
      <c r="N113" s="473"/>
      <c r="O113" s="473"/>
      <c r="P113" s="473"/>
      <c r="Q113" s="474"/>
    </row>
    <row r="114" spans="1:17" s="77" customFormat="1" ht="15" customHeight="1">
      <c r="A114" s="475" t="s">
        <v>168</v>
      </c>
      <c r="B114" s="1178" t="s">
        <v>5</v>
      </c>
      <c r="C114" s="1179"/>
      <c r="D114" s="1179"/>
      <c r="E114" s="1179"/>
      <c r="F114" s="1179"/>
      <c r="G114" s="1179"/>
      <c r="H114" s="1179"/>
      <c r="I114" s="1179"/>
      <c r="J114" s="1179"/>
      <c r="K114" s="1179"/>
      <c r="L114" s="1179"/>
      <c r="M114" s="1179"/>
      <c r="N114" s="1179"/>
      <c r="O114" s="1179"/>
      <c r="P114" s="1179"/>
      <c r="Q114" s="1179"/>
    </row>
    <row r="115" spans="1:17" s="78" customFormat="1" ht="12.75" customHeight="1">
      <c r="A115" s="476"/>
      <c r="B115" s="477"/>
      <c r="C115" s="476"/>
      <c r="D115" s="476"/>
      <c r="E115" s="476"/>
      <c r="F115" s="478"/>
      <c r="G115" s="478"/>
      <c r="H115" s="478"/>
      <c r="I115" s="478"/>
      <c r="J115" s="478"/>
      <c r="K115" s="478"/>
      <c r="L115" s="478"/>
      <c r="M115" s="478"/>
      <c r="N115" s="478"/>
      <c r="O115" s="478"/>
      <c r="P115" s="478"/>
      <c r="Q115" s="479"/>
    </row>
    <row r="116" spans="1:17" s="77" customFormat="1" ht="15" customHeight="1">
      <c r="A116" s="480"/>
      <c r="B116" s="1178" t="s">
        <v>494</v>
      </c>
      <c r="C116" s="1179"/>
      <c r="D116" s="1179"/>
      <c r="E116" s="1179"/>
      <c r="F116" s="1179"/>
      <c r="G116" s="1179"/>
      <c r="H116" s="1179"/>
      <c r="I116" s="1179"/>
      <c r="J116" s="1179"/>
      <c r="K116" s="1179"/>
      <c r="L116" s="1179"/>
      <c r="M116" s="1179"/>
      <c r="N116" s="1179"/>
      <c r="O116" s="1179"/>
      <c r="P116" s="1179"/>
      <c r="Q116" s="1179"/>
    </row>
    <row r="117" spans="1:17" s="78" customFormat="1" ht="12.75" customHeight="1">
      <c r="A117" s="476"/>
      <c r="B117" s="477"/>
      <c r="C117" s="476"/>
      <c r="D117" s="476"/>
      <c r="E117" s="476"/>
      <c r="F117" s="478"/>
      <c r="G117" s="478"/>
      <c r="H117" s="478"/>
      <c r="I117" s="478"/>
      <c r="J117" s="478"/>
      <c r="K117" s="478"/>
      <c r="L117" s="478"/>
      <c r="M117" s="478"/>
      <c r="N117" s="478"/>
      <c r="O117" s="478"/>
      <c r="P117" s="478"/>
      <c r="Q117" s="479"/>
    </row>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spans="1:17" s="63" customFormat="1" ht="22.5" customHeight="1">
      <c r="A159" s="1025" t="s">
        <v>490</v>
      </c>
      <c r="B159" s="1180"/>
      <c r="C159" s="1180"/>
      <c r="D159" s="1180"/>
      <c r="E159" s="1180"/>
      <c r="F159" s="1180"/>
      <c r="G159" s="1180"/>
      <c r="H159" s="1180"/>
      <c r="I159" s="1180"/>
      <c r="J159" s="1180"/>
      <c r="K159" s="1180"/>
      <c r="L159" s="1180"/>
      <c r="M159" s="1180"/>
      <c r="N159" s="1180"/>
      <c r="O159" s="1180"/>
      <c r="P159" s="1180"/>
      <c r="Q159" s="1180"/>
    </row>
    <row r="160" ht="12.75" customHeight="1"/>
    <row r="161" spans="1:16" s="51" customFormat="1" ht="21.75" customHeight="1">
      <c r="A161" s="51" t="s">
        <v>34</v>
      </c>
      <c r="C161" s="53"/>
      <c r="E161" s="53"/>
      <c r="F161" s="65"/>
      <c r="G161" s="65"/>
      <c r="H161" s="65"/>
      <c r="I161" s="65"/>
      <c r="J161" s="65"/>
      <c r="K161" s="65"/>
      <c r="L161" s="65"/>
      <c r="M161" s="65"/>
      <c r="N161" s="65"/>
      <c r="O161" s="65"/>
      <c r="P161" s="65"/>
    </row>
    <row r="162" spans="1:17" s="51" customFormat="1" ht="21" customHeight="1" thickBot="1">
      <c r="A162" s="66" t="s">
        <v>197</v>
      </c>
      <c r="B162" s="66"/>
      <c r="C162" s="67"/>
      <c r="D162" s="66"/>
      <c r="E162" s="67"/>
      <c r="F162" s="68"/>
      <c r="G162" s="70"/>
      <c r="H162" s="70"/>
      <c r="I162" s="70"/>
      <c r="J162" s="70"/>
      <c r="K162" s="70"/>
      <c r="L162" s="70"/>
      <c r="M162" s="70"/>
      <c r="N162" s="1027" t="s">
        <v>488</v>
      </c>
      <c r="O162" s="1181"/>
      <c r="P162" s="1181"/>
      <c r="Q162" s="1181"/>
    </row>
    <row r="163" spans="1:17" s="59" customFormat="1" ht="76.5" customHeight="1" thickBot="1">
      <c r="A163" s="1182" t="s">
        <v>200</v>
      </c>
      <c r="B163" s="1183" t="s">
        <v>201</v>
      </c>
      <c r="C163" s="1184" t="s">
        <v>54</v>
      </c>
      <c r="D163" s="1182" t="s">
        <v>202</v>
      </c>
      <c r="E163" s="1184" t="s">
        <v>55</v>
      </c>
      <c r="F163" s="71"/>
      <c r="G163" s="71"/>
      <c r="H163" s="1149"/>
      <c r="I163" s="1149"/>
      <c r="J163" s="1150"/>
      <c r="K163" s="1149"/>
      <c r="L163" s="1149"/>
      <c r="M163" s="1150"/>
      <c r="N163" s="1149"/>
      <c r="O163" s="1149"/>
      <c r="P163" s="1150"/>
      <c r="Q163" s="1174" t="s">
        <v>469</v>
      </c>
    </row>
    <row r="164" spans="1:17" s="59" customFormat="1" ht="21.75" customHeight="1" thickBot="1">
      <c r="A164" s="1182"/>
      <c r="B164" s="1183"/>
      <c r="C164" s="1184"/>
      <c r="D164" s="1182"/>
      <c r="E164" s="1184"/>
      <c r="F164" s="1176" t="s">
        <v>199</v>
      </c>
      <c r="G164" s="1176" t="s">
        <v>199</v>
      </c>
      <c r="H164" s="1170" t="s">
        <v>194</v>
      </c>
      <c r="I164" s="1172" t="s">
        <v>56</v>
      </c>
      <c r="J164" s="1176" t="s">
        <v>199</v>
      </c>
      <c r="K164" s="1170" t="s">
        <v>194</v>
      </c>
      <c r="L164" s="1172" t="s">
        <v>56</v>
      </c>
      <c r="M164" s="1176" t="s">
        <v>199</v>
      </c>
      <c r="N164" s="1170" t="s">
        <v>194</v>
      </c>
      <c r="O164" s="1172" t="s">
        <v>56</v>
      </c>
      <c r="P164" s="1176" t="s">
        <v>199</v>
      </c>
      <c r="Q164" s="1175"/>
    </row>
    <row r="165" spans="1:17" s="59" customFormat="1" ht="21.75" customHeight="1" thickBot="1">
      <c r="A165" s="1182"/>
      <c r="B165" s="1183"/>
      <c r="C165" s="1184"/>
      <c r="D165" s="1182"/>
      <c r="E165" s="1184"/>
      <c r="F165" s="1177"/>
      <c r="G165" s="1177"/>
      <c r="H165" s="1171"/>
      <c r="I165" s="1173"/>
      <c r="J165" s="1177"/>
      <c r="K165" s="1171"/>
      <c r="L165" s="1173"/>
      <c r="M165" s="1177"/>
      <c r="N165" s="1171"/>
      <c r="O165" s="1173"/>
      <c r="P165" s="1177"/>
      <c r="Q165" s="1173"/>
    </row>
    <row r="166" spans="1:17" s="72" customFormat="1" ht="22.5" customHeight="1" thickBot="1">
      <c r="A166" s="1167" t="s">
        <v>193</v>
      </c>
      <c r="B166" s="1168"/>
      <c r="C166" s="1168"/>
      <c r="D166" s="1168"/>
      <c r="E166" s="1169"/>
      <c r="F166" s="469">
        <f aca="true" t="shared" si="17" ref="F166:Q166">F168+F175+F182</f>
        <v>12411</v>
      </c>
      <c r="G166" s="469">
        <f t="shared" si="17"/>
        <v>12298</v>
      </c>
      <c r="H166" s="469">
        <f t="shared" si="17"/>
        <v>113</v>
      </c>
      <c r="I166" s="469">
        <f t="shared" si="17"/>
        <v>0</v>
      </c>
      <c r="J166" s="469">
        <f t="shared" si="17"/>
        <v>113</v>
      </c>
      <c r="K166" s="469">
        <f t="shared" si="17"/>
        <v>124</v>
      </c>
      <c r="L166" s="469">
        <f t="shared" si="17"/>
        <v>0</v>
      </c>
      <c r="M166" s="469">
        <f t="shared" si="17"/>
        <v>124</v>
      </c>
      <c r="N166" s="469">
        <f t="shared" si="17"/>
        <v>124</v>
      </c>
      <c r="O166" s="469">
        <f t="shared" si="17"/>
        <v>0</v>
      </c>
      <c r="P166" s="469">
        <f t="shared" si="17"/>
        <v>124</v>
      </c>
      <c r="Q166" s="469">
        <f t="shared" si="17"/>
        <v>361</v>
      </c>
    </row>
    <row r="167" spans="1:17" s="52" customFormat="1" ht="4.5" customHeight="1" thickBot="1">
      <c r="A167" s="441"/>
      <c r="B167" s="441"/>
      <c r="C167" s="442"/>
      <c r="D167" s="441"/>
      <c r="E167" s="442"/>
      <c r="F167" s="443"/>
      <c r="G167" s="443"/>
      <c r="H167" s="443"/>
      <c r="I167" s="443"/>
      <c r="J167" s="443"/>
      <c r="K167" s="443"/>
      <c r="L167" s="443"/>
      <c r="M167" s="443"/>
      <c r="N167" s="443"/>
      <c r="O167" s="443"/>
      <c r="P167" s="443"/>
      <c r="Q167" s="443"/>
    </row>
    <row r="168" spans="1:17" s="75" customFormat="1" ht="21.75" customHeight="1" thickBot="1">
      <c r="A168" s="1161" t="s">
        <v>20</v>
      </c>
      <c r="B168" s="1162"/>
      <c r="C168" s="1162"/>
      <c r="D168" s="1162"/>
      <c r="E168" s="1163"/>
      <c r="F168" s="444">
        <f aca="true" t="shared" si="18" ref="F168:Q168">F170+F172</f>
        <v>0</v>
      </c>
      <c r="G168" s="444">
        <f t="shared" si="18"/>
        <v>0</v>
      </c>
      <c r="H168" s="444">
        <f t="shared" si="18"/>
        <v>0</v>
      </c>
      <c r="I168" s="444">
        <f t="shared" si="18"/>
        <v>0</v>
      </c>
      <c r="J168" s="444">
        <f t="shared" si="18"/>
        <v>0</v>
      </c>
      <c r="K168" s="444">
        <f t="shared" si="18"/>
        <v>0</v>
      </c>
      <c r="L168" s="444">
        <f t="shared" si="18"/>
        <v>0</v>
      </c>
      <c r="M168" s="444">
        <f t="shared" si="18"/>
        <v>0</v>
      </c>
      <c r="N168" s="444">
        <f t="shared" si="18"/>
        <v>0</v>
      </c>
      <c r="O168" s="444">
        <f t="shared" si="18"/>
        <v>0</v>
      </c>
      <c r="P168" s="444">
        <f t="shared" si="18"/>
        <v>0</v>
      </c>
      <c r="Q168" s="444">
        <f t="shared" si="18"/>
        <v>0</v>
      </c>
    </row>
    <row r="169" spans="1:17" s="52" customFormat="1" ht="4.5" customHeight="1" thickBot="1">
      <c r="A169" s="441"/>
      <c r="B169" s="441"/>
      <c r="C169" s="442"/>
      <c r="D169" s="441"/>
      <c r="E169" s="442"/>
      <c r="F169" s="443"/>
      <c r="G169" s="443"/>
      <c r="H169" s="443"/>
      <c r="I169" s="443"/>
      <c r="J169" s="443"/>
      <c r="K169" s="443"/>
      <c r="L169" s="443"/>
      <c r="M169" s="443"/>
      <c r="N169" s="443"/>
      <c r="O169" s="443"/>
      <c r="P169" s="443"/>
      <c r="Q169" s="443"/>
    </row>
    <row r="170" spans="1:17" s="6" customFormat="1" ht="21" customHeight="1" thickBot="1">
      <c r="A170" s="1164" t="s">
        <v>491</v>
      </c>
      <c r="B170" s="1165"/>
      <c r="C170" s="1165"/>
      <c r="D170" s="1165"/>
      <c r="E170" s="1166"/>
      <c r="F170" s="434">
        <f aca="true" t="shared" si="19" ref="F170:Q170">SUM(F171)</f>
        <v>0</v>
      </c>
      <c r="G170" s="434">
        <f t="shared" si="19"/>
        <v>0</v>
      </c>
      <c r="H170" s="434">
        <f t="shared" si="19"/>
        <v>0</v>
      </c>
      <c r="I170" s="434">
        <f t="shared" si="19"/>
        <v>0</v>
      </c>
      <c r="J170" s="434">
        <f t="shared" si="19"/>
        <v>0</v>
      </c>
      <c r="K170" s="434">
        <f t="shared" si="19"/>
        <v>0</v>
      </c>
      <c r="L170" s="434">
        <f t="shared" si="19"/>
        <v>0</v>
      </c>
      <c r="M170" s="434">
        <f t="shared" si="19"/>
        <v>0</v>
      </c>
      <c r="N170" s="434">
        <f t="shared" si="19"/>
        <v>0</v>
      </c>
      <c r="O170" s="434">
        <f t="shared" si="19"/>
        <v>0</v>
      </c>
      <c r="P170" s="434">
        <f t="shared" si="19"/>
        <v>0</v>
      </c>
      <c r="Q170" s="434">
        <f t="shared" si="19"/>
        <v>0</v>
      </c>
    </row>
    <row r="171" spans="1:17" s="56" customFormat="1" ht="30" customHeight="1" thickBot="1">
      <c r="A171" s="440"/>
      <c r="B171" s="482"/>
      <c r="C171" s="436"/>
      <c r="D171" s="435"/>
      <c r="E171" s="436"/>
      <c r="F171" s="437">
        <f>J171</f>
        <v>0</v>
      </c>
      <c r="G171" s="437">
        <v>0</v>
      </c>
      <c r="H171" s="437">
        <v>0</v>
      </c>
      <c r="I171" s="438">
        <v>0</v>
      </c>
      <c r="J171" s="437">
        <f>SUM(H171:I171)</f>
        <v>0</v>
      </c>
      <c r="K171" s="437">
        <v>0</v>
      </c>
      <c r="L171" s="438">
        <v>0</v>
      </c>
      <c r="M171" s="437">
        <f>SUM(K171:L171)</f>
        <v>0</v>
      </c>
      <c r="N171" s="437">
        <v>0</v>
      </c>
      <c r="O171" s="438">
        <v>0</v>
      </c>
      <c r="P171" s="437">
        <f>SUM(N171:O171)</f>
        <v>0</v>
      </c>
      <c r="Q171" s="439">
        <f>J171+M171+P171</f>
        <v>0</v>
      </c>
    </row>
    <row r="172" spans="1:17" s="6" customFormat="1" ht="21" customHeight="1" thickBot="1">
      <c r="A172" s="1164" t="s">
        <v>492</v>
      </c>
      <c r="B172" s="1165"/>
      <c r="C172" s="1165"/>
      <c r="D172" s="1165"/>
      <c r="E172" s="1166"/>
      <c r="F172" s="434">
        <f aca="true" t="shared" si="20" ref="F172:Q172">SUM(F173)</f>
        <v>0</v>
      </c>
      <c r="G172" s="434">
        <f t="shared" si="20"/>
        <v>0</v>
      </c>
      <c r="H172" s="434">
        <f t="shared" si="20"/>
        <v>0</v>
      </c>
      <c r="I172" s="434">
        <f t="shared" si="20"/>
        <v>0</v>
      </c>
      <c r="J172" s="434">
        <f t="shared" si="20"/>
        <v>0</v>
      </c>
      <c r="K172" s="434">
        <f t="shared" si="20"/>
        <v>0</v>
      </c>
      <c r="L172" s="434">
        <f t="shared" si="20"/>
        <v>0</v>
      </c>
      <c r="M172" s="434">
        <f t="shared" si="20"/>
        <v>0</v>
      </c>
      <c r="N172" s="434">
        <f t="shared" si="20"/>
        <v>0</v>
      </c>
      <c r="O172" s="434">
        <f t="shared" si="20"/>
        <v>0</v>
      </c>
      <c r="P172" s="434">
        <f t="shared" si="20"/>
        <v>0</v>
      </c>
      <c r="Q172" s="434">
        <f t="shared" si="20"/>
        <v>0</v>
      </c>
    </row>
    <row r="173" spans="1:17" s="56" customFormat="1" ht="30" customHeight="1" thickBot="1">
      <c r="A173" s="440"/>
      <c r="B173" s="482"/>
      <c r="C173" s="436"/>
      <c r="D173" s="435"/>
      <c r="E173" s="436"/>
      <c r="F173" s="437">
        <f>G173+Q173</f>
        <v>0</v>
      </c>
      <c r="G173" s="437">
        <v>0</v>
      </c>
      <c r="H173" s="437">
        <v>0</v>
      </c>
      <c r="I173" s="438">
        <v>0</v>
      </c>
      <c r="J173" s="437">
        <f>SUM(H173:I173)</f>
        <v>0</v>
      </c>
      <c r="K173" s="437">
        <v>0</v>
      </c>
      <c r="L173" s="438">
        <v>0</v>
      </c>
      <c r="M173" s="437">
        <f>SUM(K173:L173)</f>
        <v>0</v>
      </c>
      <c r="N173" s="437">
        <v>0</v>
      </c>
      <c r="O173" s="438">
        <v>0</v>
      </c>
      <c r="P173" s="437">
        <f>SUM(N173:O173)</f>
        <v>0</v>
      </c>
      <c r="Q173" s="439">
        <f>J173+M173+P173</f>
        <v>0</v>
      </c>
    </row>
    <row r="174" spans="1:17" s="52" customFormat="1" ht="4.5" customHeight="1" thickBot="1">
      <c r="A174" s="441"/>
      <c r="B174" s="441"/>
      <c r="C174" s="442"/>
      <c r="D174" s="441"/>
      <c r="E174" s="442"/>
      <c r="F174" s="443"/>
      <c r="G174" s="443"/>
      <c r="H174" s="443"/>
      <c r="I174" s="443"/>
      <c r="J174" s="443"/>
      <c r="K174" s="443"/>
      <c r="L174" s="443"/>
      <c r="M174" s="443"/>
      <c r="N174" s="443"/>
      <c r="O174" s="443"/>
      <c r="P174" s="443"/>
      <c r="Q174" s="443"/>
    </row>
    <row r="175" spans="1:17" s="75" customFormat="1" ht="21.75" customHeight="1" thickBot="1">
      <c r="A175" s="1161" t="s">
        <v>21</v>
      </c>
      <c r="B175" s="1162"/>
      <c r="C175" s="1162"/>
      <c r="D175" s="1162"/>
      <c r="E175" s="1163"/>
      <c r="F175" s="444">
        <f aca="true" t="shared" si="21" ref="F175:Q175">F177+F179</f>
        <v>12411</v>
      </c>
      <c r="G175" s="444">
        <f t="shared" si="21"/>
        <v>12298</v>
      </c>
      <c r="H175" s="444">
        <f t="shared" si="21"/>
        <v>113</v>
      </c>
      <c r="I175" s="444">
        <f t="shared" si="21"/>
        <v>0</v>
      </c>
      <c r="J175" s="444">
        <f t="shared" si="21"/>
        <v>113</v>
      </c>
      <c r="K175" s="444">
        <f t="shared" si="21"/>
        <v>124</v>
      </c>
      <c r="L175" s="444">
        <f t="shared" si="21"/>
        <v>0</v>
      </c>
      <c r="M175" s="444">
        <f t="shared" si="21"/>
        <v>124</v>
      </c>
      <c r="N175" s="444">
        <f t="shared" si="21"/>
        <v>124</v>
      </c>
      <c r="O175" s="444">
        <f t="shared" si="21"/>
        <v>0</v>
      </c>
      <c r="P175" s="444">
        <f t="shared" si="21"/>
        <v>124</v>
      </c>
      <c r="Q175" s="444">
        <f t="shared" si="21"/>
        <v>361</v>
      </c>
    </row>
    <row r="176" spans="1:17" s="52" customFormat="1" ht="4.5" customHeight="1" thickBot="1">
      <c r="A176" s="441"/>
      <c r="B176" s="441"/>
      <c r="C176" s="442"/>
      <c r="D176" s="441"/>
      <c r="E176" s="442"/>
      <c r="F176" s="443"/>
      <c r="G176" s="443"/>
      <c r="H176" s="443"/>
      <c r="I176" s="443"/>
      <c r="J176" s="443"/>
      <c r="K176" s="443"/>
      <c r="L176" s="443"/>
      <c r="M176" s="443"/>
      <c r="N176" s="443"/>
      <c r="O176" s="443"/>
      <c r="P176" s="443"/>
      <c r="Q176" s="443"/>
    </row>
    <row r="177" spans="1:17" s="6" customFormat="1" ht="21" customHeight="1" thickBot="1">
      <c r="A177" s="1164" t="s">
        <v>491</v>
      </c>
      <c r="B177" s="1165"/>
      <c r="C177" s="1165"/>
      <c r="D177" s="1165"/>
      <c r="E177" s="1166"/>
      <c r="F177" s="434">
        <f>F178</f>
        <v>0</v>
      </c>
      <c r="G177" s="434">
        <f aca="true" t="shared" si="22" ref="G177:Q177">G178</f>
        <v>0</v>
      </c>
      <c r="H177" s="434">
        <f t="shared" si="22"/>
        <v>0</v>
      </c>
      <c r="I177" s="434">
        <f t="shared" si="22"/>
        <v>0</v>
      </c>
      <c r="J177" s="434">
        <f t="shared" si="22"/>
        <v>0</v>
      </c>
      <c r="K177" s="434">
        <f t="shared" si="22"/>
        <v>0</v>
      </c>
      <c r="L177" s="434">
        <f t="shared" si="22"/>
        <v>0</v>
      </c>
      <c r="M177" s="434">
        <f t="shared" si="22"/>
        <v>0</v>
      </c>
      <c r="N177" s="434">
        <f t="shared" si="22"/>
        <v>0</v>
      </c>
      <c r="O177" s="434">
        <f t="shared" si="22"/>
        <v>0</v>
      </c>
      <c r="P177" s="434">
        <f t="shared" si="22"/>
        <v>0</v>
      </c>
      <c r="Q177" s="434">
        <f t="shared" si="22"/>
        <v>0</v>
      </c>
    </row>
    <row r="178" spans="1:17" s="56" customFormat="1" ht="30" customHeight="1" thickBot="1">
      <c r="A178" s="483"/>
      <c r="B178" s="484"/>
      <c r="C178" s="485"/>
      <c r="D178" s="484"/>
      <c r="E178" s="485"/>
      <c r="F178" s="455">
        <f>G178+J178</f>
        <v>0</v>
      </c>
      <c r="G178" s="455">
        <v>0</v>
      </c>
      <c r="H178" s="455">
        <v>0</v>
      </c>
      <c r="I178" s="486">
        <v>0</v>
      </c>
      <c r="J178" s="455">
        <f>SUM(H178:I178)</f>
        <v>0</v>
      </c>
      <c r="K178" s="455">
        <v>0</v>
      </c>
      <c r="L178" s="486">
        <v>0</v>
      </c>
      <c r="M178" s="455">
        <f>SUM(K178:L178)</f>
        <v>0</v>
      </c>
      <c r="N178" s="455">
        <v>0</v>
      </c>
      <c r="O178" s="486">
        <v>0</v>
      </c>
      <c r="P178" s="455">
        <f>SUM(N178:O178)</f>
        <v>0</v>
      </c>
      <c r="Q178" s="487">
        <f>J178+M178+P178</f>
        <v>0</v>
      </c>
    </row>
    <row r="179" spans="1:17" s="6" customFormat="1" ht="21" customHeight="1" thickBot="1">
      <c r="A179" s="1164" t="s">
        <v>492</v>
      </c>
      <c r="B179" s="1165"/>
      <c r="C179" s="1165"/>
      <c r="D179" s="1165"/>
      <c r="E179" s="1166"/>
      <c r="F179" s="488">
        <f aca="true" t="shared" si="23" ref="F179:Q179">F180</f>
        <v>12411</v>
      </c>
      <c r="G179" s="488">
        <f t="shared" si="23"/>
        <v>12298</v>
      </c>
      <c r="H179" s="488">
        <f t="shared" si="23"/>
        <v>113</v>
      </c>
      <c r="I179" s="488">
        <f t="shared" si="23"/>
        <v>0</v>
      </c>
      <c r="J179" s="488">
        <f t="shared" si="23"/>
        <v>113</v>
      </c>
      <c r="K179" s="488">
        <f t="shared" si="23"/>
        <v>124</v>
      </c>
      <c r="L179" s="488">
        <f t="shared" si="23"/>
        <v>0</v>
      </c>
      <c r="M179" s="488">
        <f t="shared" si="23"/>
        <v>124</v>
      </c>
      <c r="N179" s="488">
        <f t="shared" si="23"/>
        <v>124</v>
      </c>
      <c r="O179" s="488">
        <f t="shared" si="23"/>
        <v>0</v>
      </c>
      <c r="P179" s="488">
        <f t="shared" si="23"/>
        <v>124</v>
      </c>
      <c r="Q179" s="488">
        <f t="shared" si="23"/>
        <v>361</v>
      </c>
    </row>
    <row r="180" spans="1:17" s="56" customFormat="1" ht="54" customHeight="1" thickBot="1">
      <c r="A180" s="489" t="s">
        <v>214</v>
      </c>
      <c r="B180" s="490" t="s">
        <v>210</v>
      </c>
      <c r="C180" s="436" t="s">
        <v>23</v>
      </c>
      <c r="D180" s="435" t="s">
        <v>485</v>
      </c>
      <c r="E180" s="436" t="s">
        <v>496</v>
      </c>
      <c r="F180" s="437">
        <f>G180+J180</f>
        <v>12411</v>
      </c>
      <c r="G180" s="437">
        <v>12298</v>
      </c>
      <c r="H180" s="437">
        <v>113</v>
      </c>
      <c r="I180" s="438">
        <v>0</v>
      </c>
      <c r="J180" s="437">
        <f>SUM(H180:I180)</f>
        <v>113</v>
      </c>
      <c r="K180" s="437">
        <v>124</v>
      </c>
      <c r="L180" s="438">
        <v>0</v>
      </c>
      <c r="M180" s="455">
        <f>SUM(K180:L180)</f>
        <v>124</v>
      </c>
      <c r="N180" s="455">
        <v>124</v>
      </c>
      <c r="O180" s="438">
        <v>0</v>
      </c>
      <c r="P180" s="437">
        <f>SUM(N180:O180)</f>
        <v>124</v>
      </c>
      <c r="Q180" s="439">
        <f>J180+M180+P180</f>
        <v>361</v>
      </c>
    </row>
    <row r="181" spans="1:17" s="52" customFormat="1" ht="4.5" customHeight="1" thickBot="1">
      <c r="A181" s="441"/>
      <c r="B181" s="441"/>
      <c r="C181" s="442"/>
      <c r="D181" s="441"/>
      <c r="E181" s="442"/>
      <c r="F181" s="443"/>
      <c r="G181" s="443"/>
      <c r="H181" s="443"/>
      <c r="I181" s="443"/>
      <c r="J181" s="443"/>
      <c r="K181" s="443"/>
      <c r="L181" s="443"/>
      <c r="M181" s="443"/>
      <c r="N181" s="443"/>
      <c r="O181" s="443"/>
      <c r="P181" s="443"/>
      <c r="Q181" s="443"/>
    </row>
    <row r="182" spans="1:17" s="75" customFormat="1" ht="21.75" customHeight="1" thickBot="1">
      <c r="A182" s="1161" t="s">
        <v>22</v>
      </c>
      <c r="B182" s="1162"/>
      <c r="C182" s="1162"/>
      <c r="D182" s="1162"/>
      <c r="E182" s="1163"/>
      <c r="F182" s="444">
        <f aca="true" t="shared" si="24" ref="F182:Q182">F184+F186</f>
        <v>0</v>
      </c>
      <c r="G182" s="444">
        <f t="shared" si="24"/>
        <v>0</v>
      </c>
      <c r="H182" s="444">
        <f t="shared" si="24"/>
        <v>0</v>
      </c>
      <c r="I182" s="444">
        <f t="shared" si="24"/>
        <v>0</v>
      </c>
      <c r="J182" s="444">
        <f t="shared" si="24"/>
        <v>0</v>
      </c>
      <c r="K182" s="444">
        <f t="shared" si="24"/>
        <v>0</v>
      </c>
      <c r="L182" s="444">
        <f t="shared" si="24"/>
        <v>0</v>
      </c>
      <c r="M182" s="444">
        <f t="shared" si="24"/>
        <v>0</v>
      </c>
      <c r="N182" s="444">
        <f t="shared" si="24"/>
        <v>0</v>
      </c>
      <c r="O182" s="444">
        <f t="shared" si="24"/>
        <v>0</v>
      </c>
      <c r="P182" s="444">
        <f t="shared" si="24"/>
        <v>0</v>
      </c>
      <c r="Q182" s="444">
        <f t="shared" si="24"/>
        <v>0</v>
      </c>
    </row>
    <row r="183" spans="1:17" s="52" customFormat="1" ht="4.5" customHeight="1" thickBot="1">
      <c r="A183" s="441"/>
      <c r="B183" s="441"/>
      <c r="C183" s="442"/>
      <c r="D183" s="441"/>
      <c r="E183" s="442"/>
      <c r="F183" s="443"/>
      <c r="G183" s="443"/>
      <c r="H183" s="443"/>
      <c r="I183" s="443"/>
      <c r="J183" s="443"/>
      <c r="K183" s="443"/>
      <c r="L183" s="443"/>
      <c r="M183" s="443"/>
      <c r="N183" s="443"/>
      <c r="O183" s="443"/>
      <c r="P183" s="443"/>
      <c r="Q183" s="443"/>
    </row>
    <row r="184" spans="1:17" s="6" customFormat="1" ht="21" customHeight="1" thickBot="1">
      <c r="A184" s="1164" t="s">
        <v>483</v>
      </c>
      <c r="B184" s="1165"/>
      <c r="C184" s="1165"/>
      <c r="D184" s="1165"/>
      <c r="E184" s="1166"/>
      <c r="F184" s="434">
        <f aca="true" t="shared" si="25" ref="F184:Q184">SUM(F185:F185)</f>
        <v>0</v>
      </c>
      <c r="G184" s="434">
        <f t="shared" si="25"/>
        <v>0</v>
      </c>
      <c r="H184" s="434">
        <f t="shared" si="25"/>
        <v>0</v>
      </c>
      <c r="I184" s="434">
        <f t="shared" si="25"/>
        <v>0</v>
      </c>
      <c r="J184" s="434">
        <f t="shared" si="25"/>
        <v>0</v>
      </c>
      <c r="K184" s="434">
        <f t="shared" si="25"/>
        <v>0</v>
      </c>
      <c r="L184" s="434">
        <f t="shared" si="25"/>
        <v>0</v>
      </c>
      <c r="M184" s="434">
        <f t="shared" si="25"/>
        <v>0</v>
      </c>
      <c r="N184" s="434">
        <f t="shared" si="25"/>
        <v>0</v>
      </c>
      <c r="O184" s="434">
        <f t="shared" si="25"/>
        <v>0</v>
      </c>
      <c r="P184" s="434">
        <f t="shared" si="25"/>
        <v>0</v>
      </c>
      <c r="Q184" s="434">
        <f t="shared" si="25"/>
        <v>0</v>
      </c>
    </row>
    <row r="185" spans="1:17" s="56" customFormat="1" ht="30" customHeight="1" thickBot="1">
      <c r="A185" s="491" t="s">
        <v>8</v>
      </c>
      <c r="B185" s="446" t="s">
        <v>486</v>
      </c>
      <c r="C185" s="447" t="s">
        <v>23</v>
      </c>
      <c r="D185" s="484" t="s">
        <v>80</v>
      </c>
      <c r="E185" s="445" t="s">
        <v>495</v>
      </c>
      <c r="F185" s="448">
        <f>J185</f>
        <v>0</v>
      </c>
      <c r="G185" s="448">
        <v>0</v>
      </c>
      <c r="H185" s="448">
        <v>0</v>
      </c>
      <c r="I185" s="449">
        <v>0</v>
      </c>
      <c r="J185" s="448">
        <f>SUM(H185:I185)</f>
        <v>0</v>
      </c>
      <c r="K185" s="448">
        <v>0</v>
      </c>
      <c r="L185" s="449">
        <v>0</v>
      </c>
      <c r="M185" s="448">
        <f>SUM(K185:L185)</f>
        <v>0</v>
      </c>
      <c r="N185" s="448">
        <v>0</v>
      </c>
      <c r="O185" s="449">
        <v>0</v>
      </c>
      <c r="P185" s="448">
        <f>SUM(N185:O185)</f>
        <v>0</v>
      </c>
      <c r="Q185" s="450">
        <f>J185+M185+P185</f>
        <v>0</v>
      </c>
    </row>
    <row r="186" spans="1:17" s="6" customFormat="1" ht="21" customHeight="1" thickBot="1">
      <c r="A186" s="1164" t="s">
        <v>492</v>
      </c>
      <c r="B186" s="1165"/>
      <c r="C186" s="1165"/>
      <c r="D186" s="1165"/>
      <c r="E186" s="1166"/>
      <c r="F186" s="434">
        <f aca="true" t="shared" si="26" ref="F186:Q186">SUM(F187:F191)</f>
        <v>0</v>
      </c>
      <c r="G186" s="434">
        <f t="shared" si="26"/>
        <v>0</v>
      </c>
      <c r="H186" s="434">
        <f t="shared" si="26"/>
        <v>0</v>
      </c>
      <c r="I186" s="434">
        <f t="shared" si="26"/>
        <v>0</v>
      </c>
      <c r="J186" s="434">
        <f t="shared" si="26"/>
        <v>0</v>
      </c>
      <c r="K186" s="434">
        <f t="shared" si="26"/>
        <v>0</v>
      </c>
      <c r="L186" s="434">
        <f t="shared" si="26"/>
        <v>0</v>
      </c>
      <c r="M186" s="434">
        <f t="shared" si="26"/>
        <v>0</v>
      </c>
      <c r="N186" s="434">
        <f t="shared" si="26"/>
        <v>0</v>
      </c>
      <c r="O186" s="434">
        <f t="shared" si="26"/>
        <v>0</v>
      </c>
      <c r="P186" s="434">
        <f t="shared" si="26"/>
        <v>0</v>
      </c>
      <c r="Q186" s="434">
        <f t="shared" si="26"/>
        <v>0</v>
      </c>
    </row>
    <row r="187" spans="1:17" s="56" customFormat="1" ht="30" customHeight="1" hidden="1">
      <c r="A187" s="492" t="s">
        <v>8</v>
      </c>
      <c r="B187" s="484"/>
      <c r="C187" s="485"/>
      <c r="D187" s="484"/>
      <c r="E187" s="485"/>
      <c r="F187" s="454">
        <f>G187+Q187</f>
        <v>0</v>
      </c>
      <c r="G187" s="454">
        <v>0</v>
      </c>
      <c r="H187" s="454">
        <v>0</v>
      </c>
      <c r="I187" s="456">
        <v>0</v>
      </c>
      <c r="J187" s="454">
        <f>SUM(H187:I187)</f>
        <v>0</v>
      </c>
      <c r="K187" s="454">
        <v>0</v>
      </c>
      <c r="L187" s="456">
        <v>0</v>
      </c>
      <c r="M187" s="448">
        <f>SUM(K187:L187)</f>
        <v>0</v>
      </c>
      <c r="N187" s="448">
        <v>0</v>
      </c>
      <c r="O187" s="449">
        <v>0</v>
      </c>
      <c r="P187" s="448">
        <f>SUM(N187:O187)</f>
        <v>0</v>
      </c>
      <c r="Q187" s="450">
        <f>J187+M187+P187</f>
        <v>0</v>
      </c>
    </row>
    <row r="188" spans="1:17" s="56" customFormat="1" ht="30" customHeight="1" hidden="1">
      <c r="A188" s="492" t="s">
        <v>8</v>
      </c>
      <c r="B188" s="484"/>
      <c r="C188" s="485"/>
      <c r="D188" s="452"/>
      <c r="E188" s="485"/>
      <c r="F188" s="454">
        <f>Q188</f>
        <v>0</v>
      </c>
      <c r="G188" s="454">
        <v>0</v>
      </c>
      <c r="H188" s="454">
        <v>0</v>
      </c>
      <c r="I188" s="456">
        <v>0</v>
      </c>
      <c r="J188" s="454">
        <f>SUM(H188:I188)</f>
        <v>0</v>
      </c>
      <c r="K188" s="454">
        <v>0</v>
      </c>
      <c r="L188" s="456">
        <v>0</v>
      </c>
      <c r="M188" s="454">
        <f>SUM(K188:L188)</f>
        <v>0</v>
      </c>
      <c r="N188" s="454">
        <v>0</v>
      </c>
      <c r="O188" s="456">
        <v>0</v>
      </c>
      <c r="P188" s="454">
        <f>SUM(N188:O188)</f>
        <v>0</v>
      </c>
      <c r="Q188" s="457">
        <f>J188+M188+P188</f>
        <v>0</v>
      </c>
    </row>
    <row r="189" spans="1:17" s="56" customFormat="1" ht="30" customHeight="1" hidden="1">
      <c r="A189" s="483"/>
      <c r="B189" s="484"/>
      <c r="C189" s="485"/>
      <c r="D189" s="452"/>
      <c r="E189" s="485"/>
      <c r="F189" s="454">
        <f>Q189</f>
        <v>0</v>
      </c>
      <c r="G189" s="454">
        <v>0</v>
      </c>
      <c r="H189" s="454">
        <v>0</v>
      </c>
      <c r="I189" s="456">
        <v>0</v>
      </c>
      <c r="J189" s="454">
        <f>SUM(H189:I189)</f>
        <v>0</v>
      </c>
      <c r="K189" s="454">
        <v>0</v>
      </c>
      <c r="L189" s="456">
        <v>0</v>
      </c>
      <c r="M189" s="454">
        <f>SUM(K189:L189)</f>
        <v>0</v>
      </c>
      <c r="N189" s="454">
        <v>0</v>
      </c>
      <c r="O189" s="456">
        <v>0</v>
      </c>
      <c r="P189" s="454">
        <f>SUM(N189:O189)</f>
        <v>0</v>
      </c>
      <c r="Q189" s="457">
        <f>J189+M189+P189</f>
        <v>0</v>
      </c>
    </row>
    <row r="190" spans="1:17" s="56" customFormat="1" ht="30" customHeight="1" hidden="1">
      <c r="A190" s="451"/>
      <c r="B190" s="493"/>
      <c r="C190" s="453"/>
      <c r="D190" s="452"/>
      <c r="E190" s="453"/>
      <c r="F190" s="454">
        <f>Q190</f>
        <v>0</v>
      </c>
      <c r="G190" s="454">
        <v>0</v>
      </c>
      <c r="H190" s="454">
        <v>0</v>
      </c>
      <c r="I190" s="456">
        <v>0</v>
      </c>
      <c r="J190" s="454">
        <f>SUM(H190:I190)</f>
        <v>0</v>
      </c>
      <c r="K190" s="454">
        <v>0</v>
      </c>
      <c r="L190" s="456">
        <v>0</v>
      </c>
      <c r="M190" s="454">
        <f>SUM(K190:L190)</f>
        <v>0</v>
      </c>
      <c r="N190" s="454">
        <v>0</v>
      </c>
      <c r="O190" s="456">
        <v>0</v>
      </c>
      <c r="P190" s="454">
        <f>SUM(N190:O190)</f>
        <v>0</v>
      </c>
      <c r="Q190" s="457">
        <f>J190+M190+P190</f>
        <v>0</v>
      </c>
    </row>
    <row r="191" spans="1:17" s="56" customFormat="1" ht="30" customHeight="1" hidden="1" thickBot="1">
      <c r="A191" s="458"/>
      <c r="B191" s="459"/>
      <c r="C191" s="460"/>
      <c r="D191" s="459"/>
      <c r="E191" s="460"/>
      <c r="F191" s="461">
        <f>Q191</f>
        <v>0</v>
      </c>
      <c r="G191" s="461">
        <v>0</v>
      </c>
      <c r="H191" s="461">
        <v>0</v>
      </c>
      <c r="I191" s="462">
        <v>0</v>
      </c>
      <c r="J191" s="461">
        <f>SUM(H191:I191)</f>
        <v>0</v>
      </c>
      <c r="K191" s="461">
        <v>0</v>
      </c>
      <c r="L191" s="462">
        <v>0</v>
      </c>
      <c r="M191" s="461">
        <f>SUM(K191:L191)</f>
        <v>0</v>
      </c>
      <c r="N191" s="461">
        <v>0</v>
      </c>
      <c r="O191" s="462">
        <v>0</v>
      </c>
      <c r="P191" s="461">
        <f>SUM(N191:O191)</f>
        <v>0</v>
      </c>
      <c r="Q191" s="463">
        <f>J191+M191+P191</f>
        <v>0</v>
      </c>
    </row>
    <row r="192" spans="1:16" s="56" customFormat="1" ht="12.75" customHeight="1">
      <c r="A192" s="51"/>
      <c r="B192" s="51" t="s">
        <v>503</v>
      </c>
      <c r="C192" s="53"/>
      <c r="D192" s="53"/>
      <c r="E192" s="54"/>
      <c r="F192" s="55"/>
      <c r="G192" s="55"/>
      <c r="H192" s="55"/>
      <c r="I192" s="55"/>
      <c r="J192" s="55"/>
      <c r="K192" s="55"/>
      <c r="L192" s="55"/>
      <c r="M192" s="55"/>
      <c r="N192" s="55"/>
      <c r="O192" s="55"/>
      <c r="P192" s="55"/>
    </row>
    <row r="193" spans="1:17" s="77" customFormat="1" ht="15" customHeight="1">
      <c r="A193" s="76" t="s">
        <v>168</v>
      </c>
      <c r="B193" s="1158" t="s">
        <v>5</v>
      </c>
      <c r="C193" s="1159"/>
      <c r="D193" s="1159"/>
      <c r="E193" s="1159"/>
      <c r="F193" s="1159"/>
      <c r="G193" s="1159"/>
      <c r="H193" s="1159"/>
      <c r="I193" s="1159"/>
      <c r="J193" s="1159"/>
      <c r="K193" s="1159"/>
      <c r="L193" s="1159"/>
      <c r="M193" s="1159"/>
      <c r="N193" s="1159"/>
      <c r="O193" s="1159"/>
      <c r="P193" s="1159"/>
      <c r="Q193" s="1159"/>
    </row>
    <row r="194" spans="1:16" s="78" customFormat="1" ht="12.75" customHeight="1">
      <c r="A194" s="61"/>
      <c r="B194" s="59"/>
      <c r="C194" s="61"/>
      <c r="D194" s="61"/>
      <c r="E194" s="61"/>
      <c r="F194" s="62"/>
      <c r="G194" s="62"/>
      <c r="H194" s="62"/>
      <c r="I194" s="62"/>
      <c r="J194" s="62"/>
      <c r="K194" s="62"/>
      <c r="L194" s="62"/>
      <c r="M194" s="62"/>
      <c r="N194" s="62"/>
      <c r="O194" s="62"/>
      <c r="P194" s="62"/>
    </row>
    <row r="195" spans="1:17" s="77" customFormat="1" ht="15" customHeight="1">
      <c r="A195" s="79"/>
      <c r="B195" s="1158" t="s">
        <v>494</v>
      </c>
      <c r="C195" s="1159"/>
      <c r="D195" s="1159"/>
      <c r="E195" s="1159"/>
      <c r="F195" s="1159"/>
      <c r="G195" s="1159"/>
      <c r="H195" s="1159"/>
      <c r="I195" s="1159"/>
      <c r="J195" s="1159"/>
      <c r="K195" s="1159"/>
      <c r="L195" s="1159"/>
      <c r="M195" s="1159"/>
      <c r="N195" s="1159"/>
      <c r="O195" s="1159"/>
      <c r="P195" s="1159"/>
      <c r="Q195" s="1159"/>
    </row>
    <row r="196" spans="1:16" s="78" customFormat="1" ht="12.75" customHeight="1">
      <c r="A196" s="61"/>
      <c r="B196" s="59"/>
      <c r="C196" s="61"/>
      <c r="D196" s="61"/>
      <c r="E196" s="61"/>
      <c r="F196" s="62"/>
      <c r="G196" s="62"/>
      <c r="H196" s="62"/>
      <c r="I196" s="62"/>
      <c r="J196" s="62"/>
      <c r="K196" s="62"/>
      <c r="L196" s="62"/>
      <c r="M196" s="62"/>
      <c r="N196" s="62"/>
      <c r="O196" s="62"/>
      <c r="P196" s="62"/>
    </row>
    <row r="197" spans="1:17" s="77" customFormat="1" ht="15" customHeight="1">
      <c r="A197" s="60" t="s">
        <v>6</v>
      </c>
      <c r="B197" s="1160" t="s">
        <v>68</v>
      </c>
      <c r="C197" s="1160"/>
      <c r="D197" s="1160"/>
      <c r="E197" s="1160"/>
      <c r="F197" s="1160"/>
      <c r="G197" s="1160"/>
      <c r="H197" s="1160"/>
      <c r="I197" s="1160"/>
      <c r="J197" s="1160"/>
      <c r="K197" s="1160"/>
      <c r="L197" s="1160"/>
      <c r="M197" s="1160"/>
      <c r="N197" s="1160"/>
      <c r="O197" s="1160"/>
      <c r="P197" s="1160"/>
      <c r="Q197" s="1160"/>
    </row>
  </sheetData>
  <sheetProtection/>
  <mergeCells count="154">
    <mergeCell ref="Q5:Q7"/>
    <mergeCell ref="F6:F7"/>
    <mergeCell ref="G6:G7"/>
    <mergeCell ref="P6:P7"/>
    <mergeCell ref="L6:L7"/>
    <mergeCell ref="A2:Q2"/>
    <mergeCell ref="N4:Q4"/>
    <mergeCell ref="A5:A7"/>
    <mergeCell ref="B5:B7"/>
    <mergeCell ref="C5:C7"/>
    <mergeCell ref="N6:N7"/>
    <mergeCell ref="O6:O7"/>
    <mergeCell ref="A11:E11"/>
    <mergeCell ref="A13:E13"/>
    <mergeCell ref="K6:K7"/>
    <mergeCell ref="E5:E7"/>
    <mergeCell ref="M6:M7"/>
    <mergeCell ref="I6:I7"/>
    <mergeCell ref="J6:J7"/>
    <mergeCell ref="D5:D7"/>
    <mergeCell ref="G14:G15"/>
    <mergeCell ref="A8:E8"/>
    <mergeCell ref="H6:H7"/>
    <mergeCell ref="A14:A15"/>
    <mergeCell ref="B14:B15"/>
    <mergeCell ref="C14:C15"/>
    <mergeCell ref="D14:D15"/>
    <mergeCell ref="E14:E15"/>
    <mergeCell ref="C26:C28"/>
    <mergeCell ref="D26:D28"/>
    <mergeCell ref="E26:E28"/>
    <mergeCell ref="L14:L15"/>
    <mergeCell ref="N14:N15"/>
    <mergeCell ref="O14:O15"/>
    <mergeCell ref="H14:H15"/>
    <mergeCell ref="I14:I15"/>
    <mergeCell ref="K14:K15"/>
    <mergeCell ref="F14:F15"/>
    <mergeCell ref="Q26:Q28"/>
    <mergeCell ref="F27:F28"/>
    <mergeCell ref="G27:G28"/>
    <mergeCell ref="N27:N28"/>
    <mergeCell ref="B16:Q16"/>
    <mergeCell ref="B17:Q17"/>
    <mergeCell ref="A22:Q22"/>
    <mergeCell ref="N25:Q25"/>
    <mergeCell ref="A26:A28"/>
    <mergeCell ref="B26:B28"/>
    <mergeCell ref="A29:E29"/>
    <mergeCell ref="A32:E32"/>
    <mergeCell ref="A34:E34"/>
    <mergeCell ref="L27:L28"/>
    <mergeCell ref="M27:M28"/>
    <mergeCell ref="O27:O28"/>
    <mergeCell ref="H27:H28"/>
    <mergeCell ref="I27:I28"/>
    <mergeCell ref="J27:J28"/>
    <mergeCell ref="K27:K28"/>
    <mergeCell ref="A36:E36"/>
    <mergeCell ref="A37:A38"/>
    <mergeCell ref="B37:B38"/>
    <mergeCell ref="C37:C38"/>
    <mergeCell ref="D37:D38"/>
    <mergeCell ref="E37:E38"/>
    <mergeCell ref="B43:Q43"/>
    <mergeCell ref="A84:Q84"/>
    <mergeCell ref="N87:Q87"/>
    <mergeCell ref="F37:F38"/>
    <mergeCell ref="G37:G38"/>
    <mergeCell ref="Q37:Q38"/>
    <mergeCell ref="K37:K38"/>
    <mergeCell ref="H37:H38"/>
    <mergeCell ref="I37:I38"/>
    <mergeCell ref="N89:N90"/>
    <mergeCell ref="O89:O90"/>
    <mergeCell ref="P89:P90"/>
    <mergeCell ref="L37:L38"/>
    <mergeCell ref="N37:N38"/>
    <mergeCell ref="O37:O38"/>
    <mergeCell ref="B41:Q41"/>
    <mergeCell ref="Q88:Q90"/>
    <mergeCell ref="N88:P88"/>
    <mergeCell ref="H88:J88"/>
    <mergeCell ref="H89:H90"/>
    <mergeCell ref="I89:I90"/>
    <mergeCell ref="J89:J90"/>
    <mergeCell ref="L89:L90"/>
    <mergeCell ref="E88:E90"/>
    <mergeCell ref="M89:M90"/>
    <mergeCell ref="K88:M88"/>
    <mergeCell ref="K89:K90"/>
    <mergeCell ref="A93:E93"/>
    <mergeCell ref="A88:A90"/>
    <mergeCell ref="B88:B90"/>
    <mergeCell ref="C88:C90"/>
    <mergeCell ref="D88:D90"/>
    <mergeCell ref="G89:G90"/>
    <mergeCell ref="F89:F90"/>
    <mergeCell ref="A91:E91"/>
    <mergeCell ref="A95:E95"/>
    <mergeCell ref="A97:E97"/>
    <mergeCell ref="A100:E100"/>
    <mergeCell ref="A102:E102"/>
    <mergeCell ref="A104:E104"/>
    <mergeCell ref="H163:J163"/>
    <mergeCell ref="A107:E107"/>
    <mergeCell ref="A109:E109"/>
    <mergeCell ref="A111:E111"/>
    <mergeCell ref="B114:Q114"/>
    <mergeCell ref="B116:Q116"/>
    <mergeCell ref="A159:Q159"/>
    <mergeCell ref="N162:Q162"/>
    <mergeCell ref="A163:A165"/>
    <mergeCell ref="B163:B165"/>
    <mergeCell ref="C163:C165"/>
    <mergeCell ref="D163:D165"/>
    <mergeCell ref="E163:E165"/>
    <mergeCell ref="K163:M163"/>
    <mergeCell ref="N163:P163"/>
    <mergeCell ref="Q163:Q165"/>
    <mergeCell ref="F164:F165"/>
    <mergeCell ref="G164:G165"/>
    <mergeCell ref="H164:H165"/>
    <mergeCell ref="I164:I165"/>
    <mergeCell ref="J164:J165"/>
    <mergeCell ref="O164:O165"/>
    <mergeCell ref="P164:P165"/>
    <mergeCell ref="M164:M165"/>
    <mergeCell ref="N164:N165"/>
    <mergeCell ref="A166:E166"/>
    <mergeCell ref="A168:E168"/>
    <mergeCell ref="A170:E170"/>
    <mergeCell ref="A172:E172"/>
    <mergeCell ref="K164:K165"/>
    <mergeCell ref="L164:L165"/>
    <mergeCell ref="B193:Q193"/>
    <mergeCell ref="B195:Q195"/>
    <mergeCell ref="B197:Q197"/>
    <mergeCell ref="A175:E175"/>
    <mergeCell ref="A177:E177"/>
    <mergeCell ref="A179:E179"/>
    <mergeCell ref="A182:E182"/>
    <mergeCell ref="A184:E184"/>
    <mergeCell ref="A186:E186"/>
    <mergeCell ref="H5:J5"/>
    <mergeCell ref="K5:M5"/>
    <mergeCell ref="N5:P5"/>
    <mergeCell ref="J37:J38"/>
    <mergeCell ref="M37:M38"/>
    <mergeCell ref="P37:P38"/>
    <mergeCell ref="P27:P28"/>
    <mergeCell ref="H26:J26"/>
    <mergeCell ref="K26:M26"/>
    <mergeCell ref="N26:P26"/>
  </mergeCells>
  <printOptions/>
  <pageMargins left="0.03937007874015748" right="0" top="0.5511811023622047" bottom="0.35433070866141736" header="0.31496062992125984" footer="0.31496062992125984"/>
  <pageSetup horizontalDpi="600" verticalDpi="600" orientation="landscape" paperSize="9" scale="60" r:id="rId1"/>
</worksheet>
</file>

<file path=xl/worksheets/sheet7.xml><?xml version="1.0" encoding="utf-8"?>
<worksheet xmlns="http://schemas.openxmlformats.org/spreadsheetml/2006/main" xmlns:r="http://schemas.openxmlformats.org/officeDocument/2006/relationships">
  <sheetPr>
    <tabColor rgb="FFFFFF00"/>
  </sheetPr>
  <dimension ref="A1:W34"/>
  <sheetViews>
    <sheetView zoomScalePageLayoutView="0" workbookViewId="0" topLeftCell="A1">
      <pane xSplit="6" ySplit="6" topLeftCell="G7" activePane="bottomRight" state="frozen"/>
      <selection pane="topLeft" activeCell="A1" sqref="A1"/>
      <selection pane="topRight" activeCell="G1" sqref="G1"/>
      <selection pane="bottomLeft" activeCell="A14" sqref="A14"/>
      <selection pane="bottomRight" activeCell="A8" sqref="A8:A16"/>
    </sheetView>
  </sheetViews>
  <sheetFormatPr defaultColWidth="9.140625" defaultRowHeight="12.75"/>
  <cols>
    <col min="1" max="1" width="15.7109375" style="169" customWidth="1"/>
    <col min="2" max="2" width="14.7109375" style="169" customWidth="1"/>
    <col min="3" max="3" width="14.140625" style="169" customWidth="1"/>
    <col min="4" max="4" width="16.28125" style="170" customWidth="1"/>
    <col min="5" max="11" width="12.8515625" style="170" hidden="1" customWidth="1"/>
    <col min="12" max="13" width="13.140625" style="170" hidden="1" customWidth="1"/>
    <col min="14" max="15" width="13.140625" style="170" customWidth="1"/>
    <col min="16" max="20" width="12.8515625" style="170" customWidth="1"/>
    <col min="21" max="21" width="11.28125" style="170" customWidth="1"/>
    <col min="22" max="28" width="11.28125" style="169" customWidth="1"/>
    <col min="29" max="16384" width="9.140625" style="169" customWidth="1"/>
  </cols>
  <sheetData>
    <row r="1" spans="1:21" s="168" customFormat="1" ht="24" customHeight="1">
      <c r="A1" s="1220" t="s">
        <v>25</v>
      </c>
      <c r="B1" s="1220"/>
      <c r="C1" s="1220"/>
      <c r="D1" s="1220"/>
      <c r="E1" s="1220"/>
      <c r="F1" s="1220"/>
      <c r="G1" s="1220"/>
      <c r="H1" s="1220"/>
      <c r="I1" s="1220"/>
      <c r="J1" s="1220"/>
      <c r="K1" s="1220"/>
      <c r="L1" s="1220"/>
      <c r="M1" s="1220"/>
      <c r="N1" s="1220"/>
      <c r="O1" s="1220"/>
      <c r="P1" s="1220"/>
      <c r="Q1" s="1220"/>
      <c r="R1" s="1220"/>
      <c r="S1" s="1220"/>
      <c r="T1" s="1220"/>
      <c r="U1" s="167"/>
    </row>
    <row r="2" ht="13.5" thickBot="1"/>
    <row r="3" spans="1:20" s="171" customFormat="1" ht="24" customHeight="1" thickBot="1">
      <c r="A3" s="1221" t="s">
        <v>692</v>
      </c>
      <c r="B3" s="1222"/>
      <c r="C3" s="1222"/>
      <c r="D3" s="1222"/>
      <c r="E3" s="1222"/>
      <c r="F3" s="1222"/>
      <c r="G3" s="1222"/>
      <c r="H3" s="1222"/>
      <c r="I3" s="1222"/>
      <c r="J3" s="1222"/>
      <c r="K3" s="1222"/>
      <c r="L3" s="1222"/>
      <c r="M3" s="1222"/>
      <c r="N3" s="1222"/>
      <c r="O3" s="1222"/>
      <c r="P3" s="1222"/>
      <c r="Q3" s="1222"/>
      <c r="R3" s="1222"/>
      <c r="S3" s="1222"/>
      <c r="T3" s="1223"/>
    </row>
    <row r="4" spans="1:21" s="173" customFormat="1" ht="24" customHeight="1" thickBot="1">
      <c r="A4" s="1251" t="s">
        <v>200</v>
      </c>
      <c r="B4" s="1268" t="s">
        <v>201</v>
      </c>
      <c r="C4" s="1236"/>
      <c r="D4" s="1257" t="s">
        <v>72</v>
      </c>
      <c r="E4" s="1224" t="s">
        <v>71</v>
      </c>
      <c r="F4" s="1225"/>
      <c r="G4" s="1225"/>
      <c r="H4" s="1225"/>
      <c r="I4" s="1225"/>
      <c r="J4" s="1225"/>
      <c r="K4" s="1225"/>
      <c r="L4" s="1225"/>
      <c r="M4" s="1225"/>
      <c r="N4" s="1225"/>
      <c r="O4" s="1225"/>
      <c r="P4" s="1225"/>
      <c r="Q4" s="1225"/>
      <c r="R4" s="1225"/>
      <c r="S4" s="1225"/>
      <c r="T4" s="1226"/>
      <c r="U4" s="172"/>
    </row>
    <row r="5" spans="1:21" s="175" customFormat="1" ht="24" customHeight="1">
      <c r="A5" s="1252"/>
      <c r="B5" s="1269"/>
      <c r="C5" s="1236"/>
      <c r="D5" s="1252"/>
      <c r="E5" s="210" t="s">
        <v>65</v>
      </c>
      <c r="F5" s="210" t="s">
        <v>66</v>
      </c>
      <c r="G5" s="210" t="s">
        <v>52</v>
      </c>
      <c r="H5" s="210" t="s">
        <v>157</v>
      </c>
      <c r="I5" s="210" t="s">
        <v>158</v>
      </c>
      <c r="J5" s="210" t="s">
        <v>53</v>
      </c>
      <c r="K5" s="210" t="s">
        <v>15</v>
      </c>
      <c r="L5" s="210" t="s">
        <v>145</v>
      </c>
      <c r="M5" s="505" t="s">
        <v>211</v>
      </c>
      <c r="N5" s="505" t="s">
        <v>221</v>
      </c>
      <c r="O5" s="505" t="s">
        <v>465</v>
      </c>
      <c r="P5" s="1227" t="s">
        <v>497</v>
      </c>
      <c r="Q5" s="1228"/>
      <c r="R5" s="1229"/>
      <c r="S5" s="210" t="s">
        <v>677</v>
      </c>
      <c r="T5" s="210" t="s">
        <v>713</v>
      </c>
      <c r="U5" s="174"/>
    </row>
    <row r="6" spans="1:21" s="173" customFormat="1" ht="44.25" customHeight="1" thickBot="1">
      <c r="A6" s="1253"/>
      <c r="B6" s="1270"/>
      <c r="C6" s="1238"/>
      <c r="D6" s="1253"/>
      <c r="E6" s="211" t="s">
        <v>159</v>
      </c>
      <c r="F6" s="211" t="s">
        <v>159</v>
      </c>
      <c r="G6" s="211" t="s">
        <v>159</v>
      </c>
      <c r="H6" s="211" t="s">
        <v>159</v>
      </c>
      <c r="I6" s="211" t="s">
        <v>159</v>
      </c>
      <c r="J6" s="211" t="s">
        <v>159</v>
      </c>
      <c r="K6" s="211" t="s">
        <v>159</v>
      </c>
      <c r="L6" s="211" t="s">
        <v>159</v>
      </c>
      <c r="M6" s="211" t="s">
        <v>159</v>
      </c>
      <c r="N6" s="211" t="s">
        <v>159</v>
      </c>
      <c r="O6" s="211" t="s">
        <v>159</v>
      </c>
      <c r="P6" s="211" t="s">
        <v>130</v>
      </c>
      <c r="Q6" s="211" t="s">
        <v>129</v>
      </c>
      <c r="R6" s="211" t="s">
        <v>131</v>
      </c>
      <c r="S6" s="211" t="s">
        <v>129</v>
      </c>
      <c r="T6" s="211" t="s">
        <v>129</v>
      </c>
      <c r="U6" s="172"/>
    </row>
    <row r="7" spans="1:21" s="173" customFormat="1" ht="24" customHeight="1" thickBot="1">
      <c r="A7" s="833"/>
      <c r="B7" s="836"/>
      <c r="C7" s="835"/>
      <c r="D7" s="952"/>
      <c r="E7" s="953"/>
      <c r="F7" s="953"/>
      <c r="G7" s="953"/>
      <c r="H7" s="953"/>
      <c r="I7" s="953"/>
      <c r="J7" s="953"/>
      <c r="K7" s="953"/>
      <c r="L7" s="953"/>
      <c r="M7" s="953"/>
      <c r="N7" s="953"/>
      <c r="O7" s="953"/>
      <c r="P7" s="953"/>
      <c r="Q7" s="955">
        <v>11250000</v>
      </c>
      <c r="R7" s="954"/>
      <c r="S7" s="955">
        <v>12136000</v>
      </c>
      <c r="T7" s="955">
        <v>13467000</v>
      </c>
      <c r="U7" s="172"/>
    </row>
    <row r="8" spans="1:21" s="180" customFormat="1" ht="29.25" customHeight="1" thickBot="1">
      <c r="A8" s="1230" t="s">
        <v>8</v>
      </c>
      <c r="B8" s="1239" t="s">
        <v>209</v>
      </c>
      <c r="C8" s="1254" t="s">
        <v>195</v>
      </c>
      <c r="D8" s="187" t="s">
        <v>69</v>
      </c>
      <c r="E8" s="177">
        <v>500000</v>
      </c>
      <c r="F8" s="177">
        <v>623000</v>
      </c>
      <c r="G8" s="177">
        <v>750000</v>
      </c>
      <c r="H8" s="177">
        <v>340000</v>
      </c>
      <c r="I8" s="177">
        <v>310000</v>
      </c>
      <c r="J8" s="177">
        <v>0</v>
      </c>
      <c r="K8" s="177">
        <v>0</v>
      </c>
      <c r="L8" s="177">
        <v>500000</v>
      </c>
      <c r="M8" s="177">
        <v>1300000</v>
      </c>
      <c r="N8" s="177">
        <v>3180000</v>
      </c>
      <c r="O8" s="177">
        <v>7750000</v>
      </c>
      <c r="P8" s="177"/>
      <c r="Q8" s="177"/>
      <c r="R8" s="189">
        <f>P8-Q8</f>
        <v>0</v>
      </c>
      <c r="S8" s="177"/>
      <c r="T8" s="177"/>
      <c r="U8" s="179"/>
    </row>
    <row r="9" spans="1:21" s="180" customFormat="1" ht="11.25" customHeight="1" hidden="1" thickBot="1">
      <c r="A9" s="1231"/>
      <c r="B9" s="1240"/>
      <c r="C9" s="1255"/>
      <c r="D9" s="760" t="s">
        <v>679</v>
      </c>
      <c r="E9" s="188">
        <v>770000</v>
      </c>
      <c r="F9" s="188">
        <v>1947000</v>
      </c>
      <c r="G9" s="188">
        <v>1756000</v>
      </c>
      <c r="H9" s="188">
        <v>1060000</v>
      </c>
      <c r="I9" s="188">
        <v>1790000</v>
      </c>
      <c r="J9" s="188">
        <v>0</v>
      </c>
      <c r="K9" s="188">
        <v>0</v>
      </c>
      <c r="L9" s="188">
        <v>2850000</v>
      </c>
      <c r="M9" s="188">
        <v>1520000</v>
      </c>
      <c r="N9" s="188">
        <v>1620000</v>
      </c>
      <c r="O9" s="188"/>
      <c r="P9" s="188"/>
      <c r="Q9" s="188"/>
      <c r="R9" s="189">
        <f>P9-Q9</f>
        <v>0</v>
      </c>
      <c r="S9" s="188"/>
      <c r="T9" s="188"/>
      <c r="U9" s="179"/>
    </row>
    <row r="10" spans="1:21" s="180" customFormat="1" ht="21" customHeight="1" thickBot="1">
      <c r="A10" s="1231"/>
      <c r="B10" s="1240"/>
      <c r="C10" s="1256"/>
      <c r="D10" s="227" t="s">
        <v>76</v>
      </c>
      <c r="E10" s="228">
        <f aca="true" t="shared" si="0" ref="E10:T10">SUM(E8:E9)</f>
        <v>1270000</v>
      </c>
      <c r="F10" s="228">
        <f t="shared" si="0"/>
        <v>2570000</v>
      </c>
      <c r="G10" s="228">
        <f t="shared" si="0"/>
        <v>2506000</v>
      </c>
      <c r="H10" s="228">
        <f t="shared" si="0"/>
        <v>1400000</v>
      </c>
      <c r="I10" s="228">
        <f t="shared" si="0"/>
        <v>2100000</v>
      </c>
      <c r="J10" s="228">
        <f aca="true" t="shared" si="1" ref="J10:O10">SUM(J8:J9)</f>
        <v>0</v>
      </c>
      <c r="K10" s="228">
        <f t="shared" si="1"/>
        <v>0</v>
      </c>
      <c r="L10" s="228">
        <f t="shared" si="1"/>
        <v>3350000</v>
      </c>
      <c r="M10" s="228">
        <f t="shared" si="1"/>
        <v>2820000</v>
      </c>
      <c r="N10" s="228">
        <f t="shared" si="1"/>
        <v>4800000</v>
      </c>
      <c r="O10" s="228">
        <f t="shared" si="1"/>
        <v>7750000</v>
      </c>
      <c r="P10" s="228">
        <f t="shared" si="0"/>
        <v>0</v>
      </c>
      <c r="Q10" s="228">
        <f t="shared" si="0"/>
        <v>0</v>
      </c>
      <c r="R10" s="229">
        <f t="shared" si="0"/>
        <v>0</v>
      </c>
      <c r="S10" s="228">
        <f t="shared" si="0"/>
        <v>0</v>
      </c>
      <c r="T10" s="228">
        <f t="shared" si="0"/>
        <v>0</v>
      </c>
      <c r="U10" s="179"/>
    </row>
    <row r="11" spans="1:21" s="180" customFormat="1" ht="24.75" customHeight="1" thickBot="1">
      <c r="A11" s="1267"/>
      <c r="B11" s="1241"/>
      <c r="C11" s="1254" t="s">
        <v>196</v>
      </c>
      <c r="D11" s="187" t="s">
        <v>69</v>
      </c>
      <c r="E11" s="177">
        <v>400000</v>
      </c>
      <c r="F11" s="177">
        <v>650000</v>
      </c>
      <c r="G11" s="177">
        <v>600000</v>
      </c>
      <c r="H11" s="177">
        <v>500000</v>
      </c>
      <c r="I11" s="177">
        <v>350000</v>
      </c>
      <c r="J11" s="177">
        <v>0</v>
      </c>
      <c r="K11" s="177">
        <v>0</v>
      </c>
      <c r="L11" s="177">
        <v>200000</v>
      </c>
      <c r="M11" s="177">
        <v>700000</v>
      </c>
      <c r="N11" s="177">
        <v>1000000</v>
      </c>
      <c r="O11" s="177">
        <v>2000000</v>
      </c>
      <c r="P11" s="177"/>
      <c r="Q11" s="177"/>
      <c r="R11" s="178">
        <f>P11-Q11</f>
        <v>0</v>
      </c>
      <c r="S11" s="177"/>
      <c r="T11" s="177"/>
      <c r="U11" s="179"/>
    </row>
    <row r="12" spans="1:21" s="180" customFormat="1" ht="16.5" customHeight="1" hidden="1" thickBot="1">
      <c r="A12" s="1267"/>
      <c r="B12" s="1241"/>
      <c r="C12" s="1255"/>
      <c r="D12" s="761" t="s">
        <v>679</v>
      </c>
      <c r="E12" s="182">
        <v>150000</v>
      </c>
      <c r="F12" s="182">
        <v>1400000</v>
      </c>
      <c r="G12" s="182">
        <v>450000</v>
      </c>
      <c r="H12" s="182">
        <v>0</v>
      </c>
      <c r="I12" s="182">
        <v>200000</v>
      </c>
      <c r="J12" s="182">
        <v>0</v>
      </c>
      <c r="K12" s="182">
        <v>0</v>
      </c>
      <c r="L12" s="182">
        <v>300000</v>
      </c>
      <c r="M12" s="182">
        <v>500000</v>
      </c>
      <c r="N12" s="182">
        <v>500000</v>
      </c>
      <c r="O12" s="182"/>
      <c r="P12" s="188"/>
      <c r="Q12" s="188"/>
      <c r="R12" s="189">
        <f>P12-Q12</f>
        <v>0</v>
      </c>
      <c r="S12" s="182"/>
      <c r="T12" s="182"/>
      <c r="U12" s="179"/>
    </row>
    <row r="13" spans="1:21" s="180" customFormat="1" ht="16.5" customHeight="1" thickBot="1">
      <c r="A13" s="1267"/>
      <c r="B13" s="1241"/>
      <c r="C13" s="1256"/>
      <c r="D13" s="227" t="s">
        <v>76</v>
      </c>
      <c r="E13" s="228">
        <f aca="true" t="shared" si="2" ref="E13:T13">SUM(E11:E12)</f>
        <v>550000</v>
      </c>
      <c r="F13" s="228">
        <f t="shared" si="2"/>
        <v>2050000</v>
      </c>
      <c r="G13" s="228">
        <f t="shared" si="2"/>
        <v>1050000</v>
      </c>
      <c r="H13" s="228">
        <f t="shared" si="2"/>
        <v>500000</v>
      </c>
      <c r="I13" s="228">
        <f t="shared" si="2"/>
        <v>550000</v>
      </c>
      <c r="J13" s="228">
        <f aca="true" t="shared" si="3" ref="J13:O13">SUM(J11:J12)</f>
        <v>0</v>
      </c>
      <c r="K13" s="228">
        <f t="shared" si="3"/>
        <v>0</v>
      </c>
      <c r="L13" s="228">
        <f t="shared" si="3"/>
        <v>500000</v>
      </c>
      <c r="M13" s="228">
        <f t="shared" si="3"/>
        <v>1200000</v>
      </c>
      <c r="N13" s="228">
        <f t="shared" si="3"/>
        <v>1500000</v>
      </c>
      <c r="O13" s="228">
        <f t="shared" si="3"/>
        <v>2000000</v>
      </c>
      <c r="P13" s="228">
        <f t="shared" si="2"/>
        <v>0</v>
      </c>
      <c r="Q13" s="228">
        <f t="shared" si="2"/>
        <v>0</v>
      </c>
      <c r="R13" s="229">
        <f t="shared" si="2"/>
        <v>0</v>
      </c>
      <c r="S13" s="228">
        <f t="shared" si="2"/>
        <v>0</v>
      </c>
      <c r="T13" s="228">
        <f t="shared" si="2"/>
        <v>0</v>
      </c>
      <c r="U13" s="179"/>
    </row>
    <row r="14" spans="1:21" s="180" customFormat="1" ht="23.25" customHeight="1" thickBot="1">
      <c r="A14" s="1267"/>
      <c r="B14" s="1241"/>
      <c r="C14" s="1239" t="s">
        <v>76</v>
      </c>
      <c r="D14" s="224" t="s">
        <v>69</v>
      </c>
      <c r="E14" s="225" t="e">
        <f>E8+E11+#REF!</f>
        <v>#REF!</v>
      </c>
      <c r="F14" s="225" t="e">
        <f>F8+F11+#REF!</f>
        <v>#REF!</v>
      </c>
      <c r="G14" s="225" t="e">
        <f>G8+G11+#REF!</f>
        <v>#REF!</v>
      </c>
      <c r="H14" s="225" t="e">
        <f>H8+H11+#REF!</f>
        <v>#REF!</v>
      </c>
      <c r="I14" s="225" t="e">
        <f>I8+I11+#REF!</f>
        <v>#REF!</v>
      </c>
      <c r="J14" s="225">
        <v>700000</v>
      </c>
      <c r="K14" s="225">
        <v>2000000</v>
      </c>
      <c r="L14" s="225">
        <f>L8+L11</f>
        <v>700000</v>
      </c>
      <c r="M14" s="225">
        <f aca="true" t="shared" si="4" ref="M14:T14">M8+M11</f>
        <v>2000000</v>
      </c>
      <c r="N14" s="225">
        <f>N8+N11</f>
        <v>4180000</v>
      </c>
      <c r="O14" s="225">
        <f>O8+O11</f>
        <v>9750000</v>
      </c>
      <c r="P14" s="225">
        <f t="shared" si="4"/>
        <v>0</v>
      </c>
      <c r="Q14" s="225">
        <f t="shared" si="4"/>
        <v>0</v>
      </c>
      <c r="R14" s="225">
        <f t="shared" si="4"/>
        <v>0</v>
      </c>
      <c r="S14" s="225">
        <f t="shared" si="4"/>
        <v>0</v>
      </c>
      <c r="T14" s="225">
        <f t="shared" si="4"/>
        <v>0</v>
      </c>
      <c r="U14" s="179"/>
    </row>
    <row r="15" spans="1:21" s="180" customFormat="1" ht="16.5" customHeight="1" hidden="1" thickBot="1">
      <c r="A15" s="1267"/>
      <c r="B15" s="1241"/>
      <c r="C15" s="1240"/>
      <c r="D15" s="762" t="s">
        <v>57</v>
      </c>
      <c r="E15" s="226" t="e">
        <f>E9+E12+#REF!</f>
        <v>#REF!</v>
      </c>
      <c r="F15" s="226" t="e">
        <f>F9+F12+#REF!</f>
        <v>#REF!</v>
      </c>
      <c r="G15" s="226" t="e">
        <f>G9+G12+#REF!</f>
        <v>#REF!</v>
      </c>
      <c r="H15" s="226" t="e">
        <f>H9+H12+#REF!</f>
        <v>#REF!</v>
      </c>
      <c r="I15" s="226" t="e">
        <f>I9+I12+#REF!</f>
        <v>#REF!</v>
      </c>
      <c r="J15" s="226">
        <v>3000000</v>
      </c>
      <c r="K15" s="226">
        <v>2500000</v>
      </c>
      <c r="L15" s="226">
        <f>L9+L12</f>
        <v>3150000</v>
      </c>
      <c r="M15" s="226">
        <f aca="true" t="shared" si="5" ref="M15:T15">M9+M12</f>
        <v>2020000</v>
      </c>
      <c r="N15" s="226">
        <f>N9+N12</f>
        <v>2120000</v>
      </c>
      <c r="O15" s="226">
        <f>O9+O12</f>
        <v>0</v>
      </c>
      <c r="P15" s="226">
        <f t="shared" si="5"/>
        <v>0</v>
      </c>
      <c r="Q15" s="226">
        <f t="shared" si="5"/>
        <v>0</v>
      </c>
      <c r="R15" s="226">
        <f t="shared" si="5"/>
        <v>0</v>
      </c>
      <c r="S15" s="226">
        <f t="shared" si="5"/>
        <v>0</v>
      </c>
      <c r="T15" s="226">
        <f t="shared" si="5"/>
        <v>0</v>
      </c>
      <c r="U15" s="179"/>
    </row>
    <row r="16" spans="1:21" s="180" customFormat="1" ht="16.5" customHeight="1" thickBot="1">
      <c r="A16" s="1030"/>
      <c r="B16" s="1031"/>
      <c r="C16" s="1271"/>
      <c r="D16" s="186" t="s">
        <v>76</v>
      </c>
      <c r="E16" s="184" t="e">
        <f aca="true" t="shared" si="6" ref="E16:T16">SUM(E14:E15)</f>
        <v>#REF!</v>
      </c>
      <c r="F16" s="184" t="e">
        <f t="shared" si="6"/>
        <v>#REF!</v>
      </c>
      <c r="G16" s="184" t="e">
        <f t="shared" si="6"/>
        <v>#REF!</v>
      </c>
      <c r="H16" s="184" t="e">
        <f t="shared" si="6"/>
        <v>#REF!</v>
      </c>
      <c r="I16" s="184" t="e">
        <f t="shared" si="6"/>
        <v>#REF!</v>
      </c>
      <c r="J16" s="184">
        <f aca="true" t="shared" si="7" ref="J16:O16">SUM(J14:J15)</f>
        <v>3700000</v>
      </c>
      <c r="K16" s="184">
        <f t="shared" si="7"/>
        <v>4500000</v>
      </c>
      <c r="L16" s="184">
        <f t="shared" si="7"/>
        <v>3850000</v>
      </c>
      <c r="M16" s="184">
        <f t="shared" si="7"/>
        <v>4020000</v>
      </c>
      <c r="N16" s="184">
        <f t="shared" si="7"/>
        <v>6300000</v>
      </c>
      <c r="O16" s="184">
        <f t="shared" si="7"/>
        <v>9750000</v>
      </c>
      <c r="P16" s="184">
        <f t="shared" si="6"/>
        <v>0</v>
      </c>
      <c r="Q16" s="184">
        <f t="shared" si="6"/>
        <v>0</v>
      </c>
      <c r="R16" s="185">
        <f t="shared" si="6"/>
        <v>0</v>
      </c>
      <c r="S16" s="184">
        <f t="shared" si="6"/>
        <v>0</v>
      </c>
      <c r="T16" s="184">
        <f t="shared" si="6"/>
        <v>0</v>
      </c>
      <c r="U16" s="179"/>
    </row>
    <row r="17" spans="1:21" s="193" customFormat="1" ht="15.75" customHeight="1" thickBot="1">
      <c r="A17" s="1258" t="s">
        <v>64</v>
      </c>
      <c r="B17" s="1259"/>
      <c r="C17" s="1260"/>
      <c r="D17" s="190" t="s">
        <v>69</v>
      </c>
      <c r="E17" s="191" t="e">
        <f>#REF!+#REF!+#REF!+#REF!+E14+#REF!</f>
        <v>#REF!</v>
      </c>
      <c r="F17" s="191" t="e">
        <f>#REF!+#REF!+#REF!+#REF!+F14+#REF!</f>
        <v>#REF!</v>
      </c>
      <c r="G17" s="191" t="e">
        <f>#REF!+#REF!+#REF!+#REF!+G14+#REF!</f>
        <v>#REF!</v>
      </c>
      <c r="H17" s="191" t="e">
        <f>#REF!+#REF!+#REF!+#REF!+H14+#REF!</f>
        <v>#REF!</v>
      </c>
      <c r="I17" s="191" t="e">
        <f>#REF!+#REF!+#REF!+#REF!+I14+#REF!</f>
        <v>#REF!</v>
      </c>
      <c r="J17" s="191" t="e">
        <f>#REF!+#REF!+#REF!+#REF!+J14+#REF!</f>
        <v>#REF!</v>
      </c>
      <c r="K17" s="191" t="e">
        <f>#REF!+#REF!+#REF!+#REF!+K14+#REF!</f>
        <v>#REF!</v>
      </c>
      <c r="L17" s="191">
        <f>L14</f>
        <v>700000</v>
      </c>
      <c r="M17" s="191">
        <f aca="true" t="shared" si="8" ref="M17:T17">M14</f>
        <v>2000000</v>
      </c>
      <c r="N17" s="191">
        <f>N14</f>
        <v>4180000</v>
      </c>
      <c r="O17" s="191">
        <f>O14</f>
        <v>9750000</v>
      </c>
      <c r="P17" s="191">
        <f t="shared" si="8"/>
        <v>0</v>
      </c>
      <c r="Q17" s="191">
        <f t="shared" si="8"/>
        <v>0</v>
      </c>
      <c r="R17" s="191">
        <f t="shared" si="8"/>
        <v>0</v>
      </c>
      <c r="S17" s="191">
        <f t="shared" si="8"/>
        <v>0</v>
      </c>
      <c r="T17" s="191">
        <f t="shared" si="8"/>
        <v>0</v>
      </c>
      <c r="U17" s="192"/>
    </row>
    <row r="18" spans="1:21" s="193" customFormat="1" ht="23.25" customHeight="1" hidden="1" thickBot="1">
      <c r="A18" s="1261"/>
      <c r="B18" s="1262"/>
      <c r="C18" s="1263"/>
      <c r="D18" s="763" t="s">
        <v>679</v>
      </c>
      <c r="E18" s="195" t="e">
        <f>#REF!+#REF!+#REF!+#REF!+E15+#REF!</f>
        <v>#REF!</v>
      </c>
      <c r="F18" s="195" t="e">
        <f>#REF!+#REF!+#REF!+#REF!+F15+#REF!</f>
        <v>#REF!</v>
      </c>
      <c r="G18" s="195" t="e">
        <f>#REF!+#REF!+#REF!+#REF!+G15+#REF!</f>
        <v>#REF!</v>
      </c>
      <c r="H18" s="195" t="e">
        <f>#REF!+#REF!+#REF!+#REF!+H15+#REF!</f>
        <v>#REF!</v>
      </c>
      <c r="I18" s="195" t="e">
        <f>#REF!+#REF!+#REF!+#REF!+I15+#REF!</f>
        <v>#REF!</v>
      </c>
      <c r="J18" s="195" t="e">
        <f>#REF!+#REF!+#REF!+#REF!+J15+#REF!</f>
        <v>#REF!</v>
      </c>
      <c r="K18" s="195" t="e">
        <f>#REF!+#REF!+#REF!+#REF!+K15+#REF!</f>
        <v>#REF!</v>
      </c>
      <c r="L18" s="195">
        <f>L15</f>
        <v>3150000</v>
      </c>
      <c r="M18" s="195">
        <f aca="true" t="shared" si="9" ref="M18:T18">M15</f>
        <v>2020000</v>
      </c>
      <c r="N18" s="195">
        <f>N15</f>
        <v>2120000</v>
      </c>
      <c r="O18" s="195">
        <f>O15</f>
        <v>0</v>
      </c>
      <c r="P18" s="195">
        <f t="shared" si="9"/>
        <v>0</v>
      </c>
      <c r="Q18" s="195">
        <f t="shared" si="9"/>
        <v>0</v>
      </c>
      <c r="R18" s="195">
        <f t="shared" si="9"/>
        <v>0</v>
      </c>
      <c r="S18" s="195">
        <f t="shared" si="9"/>
        <v>0</v>
      </c>
      <c r="T18" s="195">
        <f t="shared" si="9"/>
        <v>0</v>
      </c>
      <c r="U18" s="192"/>
    </row>
    <row r="19" spans="1:21" s="199" customFormat="1" ht="19.5" customHeight="1" thickBot="1">
      <c r="A19" s="1264"/>
      <c r="B19" s="1265"/>
      <c r="C19" s="1266"/>
      <c r="D19" s="196" t="s">
        <v>76</v>
      </c>
      <c r="E19" s="197" t="e">
        <f aca="true" t="shared" si="10" ref="E19:T19">SUM(E17:E18)</f>
        <v>#REF!</v>
      </c>
      <c r="F19" s="197" t="e">
        <f t="shared" si="10"/>
        <v>#REF!</v>
      </c>
      <c r="G19" s="197" t="e">
        <f t="shared" si="10"/>
        <v>#REF!</v>
      </c>
      <c r="H19" s="197" t="e">
        <f t="shared" si="10"/>
        <v>#REF!</v>
      </c>
      <c r="I19" s="197" t="e">
        <f t="shared" si="10"/>
        <v>#REF!</v>
      </c>
      <c r="J19" s="197" t="e">
        <f aca="true" t="shared" si="11" ref="J19:O19">SUM(J17:J18)</f>
        <v>#REF!</v>
      </c>
      <c r="K19" s="197" t="e">
        <f t="shared" si="11"/>
        <v>#REF!</v>
      </c>
      <c r="L19" s="197">
        <f t="shared" si="11"/>
        <v>3850000</v>
      </c>
      <c r="M19" s="197">
        <f t="shared" si="11"/>
        <v>4020000</v>
      </c>
      <c r="N19" s="197">
        <f t="shared" si="11"/>
        <v>6300000</v>
      </c>
      <c r="O19" s="197">
        <f t="shared" si="11"/>
        <v>9750000</v>
      </c>
      <c r="P19" s="197">
        <f t="shared" si="10"/>
        <v>0</v>
      </c>
      <c r="Q19" s="197">
        <f t="shared" si="10"/>
        <v>0</v>
      </c>
      <c r="R19" s="197">
        <f t="shared" si="10"/>
        <v>0</v>
      </c>
      <c r="S19" s="197">
        <f t="shared" si="10"/>
        <v>0</v>
      </c>
      <c r="T19" s="197">
        <f t="shared" si="10"/>
        <v>0</v>
      </c>
      <c r="U19" s="198"/>
    </row>
    <row r="20" spans="1:21" s="199" customFormat="1" ht="19.5" customHeight="1" thickBot="1">
      <c r="A20" s="720"/>
      <c r="B20" s="721"/>
      <c r="C20" s="722"/>
      <c r="D20" s="723"/>
      <c r="E20" s="724"/>
      <c r="F20" s="724"/>
      <c r="G20" s="724"/>
      <c r="H20" s="724"/>
      <c r="I20" s="724"/>
      <c r="J20" s="724"/>
      <c r="K20" s="724"/>
      <c r="L20" s="724"/>
      <c r="M20" s="724"/>
      <c r="N20" s="724"/>
      <c r="O20" s="724"/>
      <c r="P20" s="724"/>
      <c r="Q20" s="724"/>
      <c r="R20" s="725"/>
      <c r="S20" s="724"/>
      <c r="T20" s="724"/>
      <c r="U20" s="198"/>
    </row>
    <row r="21" spans="1:21" s="180" customFormat="1" ht="34.5" customHeight="1" thickBot="1">
      <c r="A21" s="1230" t="s">
        <v>468</v>
      </c>
      <c r="B21" s="1233" t="s">
        <v>218</v>
      </c>
      <c r="C21" s="1234"/>
      <c r="D21" s="176" t="s">
        <v>69</v>
      </c>
      <c r="E21" s="177">
        <v>0</v>
      </c>
      <c r="F21" s="177">
        <v>0</v>
      </c>
      <c r="G21" s="177">
        <v>0</v>
      </c>
      <c r="H21" s="177">
        <v>0</v>
      </c>
      <c r="I21" s="177">
        <v>0</v>
      </c>
      <c r="J21" s="177">
        <v>0</v>
      </c>
      <c r="K21" s="177">
        <v>400000</v>
      </c>
      <c r="L21" s="177">
        <v>400000</v>
      </c>
      <c r="M21" s="177">
        <v>450000</v>
      </c>
      <c r="N21" s="177">
        <v>750000</v>
      </c>
      <c r="O21" s="177">
        <v>1500000</v>
      </c>
      <c r="P21" s="177"/>
      <c r="Q21" s="956"/>
      <c r="R21" s="957"/>
      <c r="S21" s="956"/>
      <c r="T21" s="956"/>
      <c r="U21" s="179"/>
    </row>
    <row r="22" spans="1:21" s="180" customFormat="1" ht="0.75" customHeight="1" hidden="1" thickBot="1">
      <c r="A22" s="1231"/>
      <c r="B22" s="1235"/>
      <c r="C22" s="1236"/>
      <c r="D22" s="181" t="s">
        <v>57</v>
      </c>
      <c r="E22" s="182">
        <v>0</v>
      </c>
      <c r="F22" s="182">
        <v>0</v>
      </c>
      <c r="G22" s="182">
        <v>0</v>
      </c>
      <c r="H22" s="182">
        <v>0</v>
      </c>
      <c r="I22" s="182">
        <v>0</v>
      </c>
      <c r="J22" s="182">
        <v>0</v>
      </c>
      <c r="K22" s="182">
        <v>0</v>
      </c>
      <c r="L22" s="182">
        <v>0</v>
      </c>
      <c r="M22" s="182">
        <v>0</v>
      </c>
      <c r="N22" s="182">
        <v>0</v>
      </c>
      <c r="O22" s="182">
        <v>0</v>
      </c>
      <c r="P22" s="182">
        <v>0</v>
      </c>
      <c r="Q22" s="182">
        <v>0</v>
      </c>
      <c r="R22" s="183">
        <f>P22-Q22</f>
        <v>0</v>
      </c>
      <c r="S22" s="182">
        <v>0</v>
      </c>
      <c r="T22" s="182">
        <v>0</v>
      </c>
      <c r="U22" s="179"/>
    </row>
    <row r="23" spans="1:21" s="180" customFormat="1" ht="16.5" customHeight="1" thickBot="1">
      <c r="A23" s="1232"/>
      <c r="B23" s="1237"/>
      <c r="C23" s="1238"/>
      <c r="D23" s="186" t="s">
        <v>76</v>
      </c>
      <c r="E23" s="184">
        <f aca="true" t="shared" si="12" ref="E23:T23">SUM(E21:E22)</f>
        <v>0</v>
      </c>
      <c r="F23" s="184">
        <f t="shared" si="12"/>
        <v>0</v>
      </c>
      <c r="G23" s="184">
        <f t="shared" si="12"/>
        <v>0</v>
      </c>
      <c r="H23" s="184">
        <f t="shared" si="12"/>
        <v>0</v>
      </c>
      <c r="I23" s="184">
        <f t="shared" si="12"/>
        <v>0</v>
      </c>
      <c r="J23" s="184">
        <f t="shared" si="12"/>
        <v>0</v>
      </c>
      <c r="K23" s="184">
        <f t="shared" si="12"/>
        <v>400000</v>
      </c>
      <c r="L23" s="184">
        <f t="shared" si="12"/>
        <v>400000</v>
      </c>
      <c r="M23" s="184">
        <f>SUM(M21:M22)</f>
        <v>450000</v>
      </c>
      <c r="N23" s="184">
        <f>SUM(N21:N22)</f>
        <v>750000</v>
      </c>
      <c r="O23" s="184">
        <f>SUM(O21:O22)</f>
        <v>1500000</v>
      </c>
      <c r="P23" s="184">
        <f t="shared" si="12"/>
        <v>0</v>
      </c>
      <c r="Q23" s="184">
        <f t="shared" si="12"/>
        <v>0</v>
      </c>
      <c r="R23" s="185">
        <f t="shared" si="12"/>
        <v>0</v>
      </c>
      <c r="S23" s="184">
        <f t="shared" si="12"/>
        <v>0</v>
      </c>
      <c r="T23" s="184">
        <f t="shared" si="12"/>
        <v>0</v>
      </c>
      <c r="U23" s="179"/>
    </row>
    <row r="24" spans="1:21" s="193" customFormat="1" ht="24" customHeight="1" thickBot="1">
      <c r="A24" s="1258" t="s">
        <v>220</v>
      </c>
      <c r="B24" s="1259"/>
      <c r="C24" s="1260"/>
      <c r="D24" s="190" t="s">
        <v>69</v>
      </c>
      <c r="E24" s="191">
        <f aca="true" t="shared" si="13" ref="E24:T25">E21</f>
        <v>0</v>
      </c>
      <c r="F24" s="191">
        <f t="shared" si="13"/>
        <v>0</v>
      </c>
      <c r="G24" s="191">
        <f t="shared" si="13"/>
        <v>0</v>
      </c>
      <c r="H24" s="191">
        <f t="shared" si="13"/>
        <v>0</v>
      </c>
      <c r="I24" s="191">
        <f t="shared" si="13"/>
        <v>0</v>
      </c>
      <c r="J24" s="191">
        <f t="shared" si="13"/>
        <v>0</v>
      </c>
      <c r="K24" s="191">
        <f t="shared" si="13"/>
        <v>400000</v>
      </c>
      <c r="L24" s="191">
        <f t="shared" si="13"/>
        <v>400000</v>
      </c>
      <c r="M24" s="191">
        <f aca="true" t="shared" si="14" ref="M24:O25">M21</f>
        <v>450000</v>
      </c>
      <c r="N24" s="191">
        <f t="shared" si="14"/>
        <v>750000</v>
      </c>
      <c r="O24" s="191">
        <f t="shared" si="14"/>
        <v>1500000</v>
      </c>
      <c r="P24" s="191">
        <f t="shared" si="13"/>
        <v>0</v>
      </c>
      <c r="Q24" s="191">
        <f t="shared" si="13"/>
        <v>0</v>
      </c>
      <c r="R24" s="191">
        <f t="shared" si="13"/>
        <v>0</v>
      </c>
      <c r="S24" s="191">
        <f t="shared" si="13"/>
        <v>0</v>
      </c>
      <c r="T24" s="191">
        <f t="shared" si="13"/>
        <v>0</v>
      </c>
      <c r="U24" s="192"/>
    </row>
    <row r="25" spans="1:21" s="193" customFormat="1" ht="19.5" customHeight="1" hidden="1" thickBot="1">
      <c r="A25" s="1261"/>
      <c r="B25" s="1262"/>
      <c r="C25" s="1263"/>
      <c r="D25" s="194" t="s">
        <v>57</v>
      </c>
      <c r="E25" s="195">
        <f t="shared" si="13"/>
        <v>0</v>
      </c>
      <c r="F25" s="195">
        <f t="shared" si="13"/>
        <v>0</v>
      </c>
      <c r="G25" s="195">
        <f t="shared" si="13"/>
        <v>0</v>
      </c>
      <c r="H25" s="195">
        <f t="shared" si="13"/>
        <v>0</v>
      </c>
      <c r="I25" s="195">
        <f t="shared" si="13"/>
        <v>0</v>
      </c>
      <c r="J25" s="195">
        <f t="shared" si="13"/>
        <v>0</v>
      </c>
      <c r="K25" s="195">
        <f t="shared" si="13"/>
        <v>0</v>
      </c>
      <c r="L25" s="195">
        <f t="shared" si="13"/>
        <v>0</v>
      </c>
      <c r="M25" s="195">
        <f t="shared" si="14"/>
        <v>0</v>
      </c>
      <c r="N25" s="195">
        <f t="shared" si="14"/>
        <v>0</v>
      </c>
      <c r="O25" s="195">
        <f t="shared" si="14"/>
        <v>0</v>
      </c>
      <c r="P25" s="195">
        <f t="shared" si="13"/>
        <v>0</v>
      </c>
      <c r="Q25" s="195">
        <f t="shared" si="13"/>
        <v>0</v>
      </c>
      <c r="R25" s="195">
        <f t="shared" si="13"/>
        <v>0</v>
      </c>
      <c r="S25" s="195">
        <f t="shared" si="13"/>
        <v>0</v>
      </c>
      <c r="T25" s="195">
        <f t="shared" si="13"/>
        <v>0</v>
      </c>
      <c r="U25" s="192"/>
    </row>
    <row r="26" spans="1:21" s="199" customFormat="1" ht="19.5" customHeight="1" thickBot="1">
      <c r="A26" s="1264"/>
      <c r="B26" s="1265"/>
      <c r="C26" s="1266"/>
      <c r="D26" s="196" t="s">
        <v>76</v>
      </c>
      <c r="E26" s="197">
        <f aca="true" t="shared" si="15" ref="E26:T26">SUM(E24:E25)</f>
        <v>0</v>
      </c>
      <c r="F26" s="197">
        <f t="shared" si="15"/>
        <v>0</v>
      </c>
      <c r="G26" s="197">
        <f t="shared" si="15"/>
        <v>0</v>
      </c>
      <c r="H26" s="197">
        <f t="shared" si="15"/>
        <v>0</v>
      </c>
      <c r="I26" s="197">
        <f t="shared" si="15"/>
        <v>0</v>
      </c>
      <c r="J26" s="197">
        <f t="shared" si="15"/>
        <v>0</v>
      </c>
      <c r="K26" s="197">
        <f t="shared" si="15"/>
        <v>400000</v>
      </c>
      <c r="L26" s="197">
        <f t="shared" si="15"/>
        <v>400000</v>
      </c>
      <c r="M26" s="197">
        <f>SUM(M24:M25)</f>
        <v>450000</v>
      </c>
      <c r="N26" s="197">
        <f>SUM(N24:N25)</f>
        <v>750000</v>
      </c>
      <c r="O26" s="197">
        <f>SUM(O24:O25)</f>
        <v>1500000</v>
      </c>
      <c r="P26" s="197">
        <f t="shared" si="15"/>
        <v>0</v>
      </c>
      <c r="Q26" s="197">
        <f t="shared" si="15"/>
        <v>0</v>
      </c>
      <c r="R26" s="197">
        <f t="shared" si="15"/>
        <v>0</v>
      </c>
      <c r="S26" s="197">
        <f t="shared" si="15"/>
        <v>0</v>
      </c>
      <c r="T26" s="197">
        <f t="shared" si="15"/>
        <v>0</v>
      </c>
      <c r="U26" s="198"/>
    </row>
    <row r="27" spans="1:21" s="203" customFormat="1" ht="18" customHeight="1" thickBot="1">
      <c r="A27" s="1242" t="s">
        <v>26</v>
      </c>
      <c r="B27" s="1243"/>
      <c r="C27" s="1244"/>
      <c r="D27" s="200" t="s">
        <v>69</v>
      </c>
      <c r="E27" s="201" t="e">
        <f>E17+#REF!+#REF!+E24</f>
        <v>#REF!</v>
      </c>
      <c r="F27" s="201" t="e">
        <f>F17+#REF!+#REF!+F24</f>
        <v>#REF!</v>
      </c>
      <c r="G27" s="201" t="e">
        <f>G17+#REF!+#REF!+G24</f>
        <v>#REF!</v>
      </c>
      <c r="H27" s="201" t="e">
        <f>H17+#REF!+#REF!+H24</f>
        <v>#REF!</v>
      </c>
      <c r="I27" s="201" t="e">
        <f>I17+#REF!+#REF!+I24</f>
        <v>#REF!</v>
      </c>
      <c r="J27" s="201" t="e">
        <f>J17+#REF!+#REF!+J24</f>
        <v>#REF!</v>
      </c>
      <c r="K27" s="201" t="e">
        <f>K17+#REF!+#REF!+K24</f>
        <v>#REF!</v>
      </c>
      <c r="L27" s="201">
        <f>L17+L24</f>
        <v>1100000</v>
      </c>
      <c r="M27" s="201">
        <f aca="true" t="shared" si="16" ref="M27:T27">M17+M24</f>
        <v>2450000</v>
      </c>
      <c r="N27" s="201">
        <f>N17+N24</f>
        <v>4930000</v>
      </c>
      <c r="O27" s="201">
        <f>O17+O24</f>
        <v>11250000</v>
      </c>
      <c r="P27" s="201">
        <f t="shared" si="16"/>
        <v>0</v>
      </c>
      <c r="Q27" s="201">
        <f t="shared" si="16"/>
        <v>0</v>
      </c>
      <c r="R27" s="201">
        <f t="shared" si="16"/>
        <v>0</v>
      </c>
      <c r="S27" s="201">
        <f t="shared" si="16"/>
        <v>0</v>
      </c>
      <c r="T27" s="201">
        <f t="shared" si="16"/>
        <v>0</v>
      </c>
      <c r="U27" s="202"/>
    </row>
    <row r="28" spans="1:21" s="203" customFormat="1" ht="19.5" customHeight="1" hidden="1" thickBot="1">
      <c r="A28" s="1245"/>
      <c r="B28" s="1246"/>
      <c r="C28" s="1247"/>
      <c r="D28" s="204" t="s">
        <v>680</v>
      </c>
      <c r="E28" s="205" t="e">
        <f>E18+#REF!+#REF!+E25</f>
        <v>#REF!</v>
      </c>
      <c r="F28" s="205" t="e">
        <f>F18+#REF!+#REF!+F25</f>
        <v>#REF!</v>
      </c>
      <c r="G28" s="205" t="e">
        <f>G18+#REF!+#REF!+G25</f>
        <v>#REF!</v>
      </c>
      <c r="H28" s="205" t="e">
        <f>H18+#REF!+#REF!+H25</f>
        <v>#REF!</v>
      </c>
      <c r="I28" s="205" t="e">
        <f>I18+#REF!+#REF!+I25</f>
        <v>#REF!</v>
      </c>
      <c r="J28" s="205" t="e">
        <f>J18+#REF!+#REF!+J25</f>
        <v>#REF!</v>
      </c>
      <c r="K28" s="205" t="e">
        <f>K18+#REF!+#REF!+K25</f>
        <v>#REF!</v>
      </c>
      <c r="L28" s="205">
        <f>L18+L25</f>
        <v>3150000</v>
      </c>
      <c r="M28" s="205">
        <f aca="true" t="shared" si="17" ref="M28:T28">M18+M25</f>
        <v>2020000</v>
      </c>
      <c r="N28" s="205">
        <f>N18+N25</f>
        <v>2120000</v>
      </c>
      <c r="O28" s="205">
        <f>O18+O25</f>
        <v>0</v>
      </c>
      <c r="P28" s="205">
        <f t="shared" si="17"/>
        <v>0</v>
      </c>
      <c r="Q28" s="205">
        <f t="shared" si="17"/>
        <v>0</v>
      </c>
      <c r="R28" s="205">
        <f t="shared" si="17"/>
        <v>0</v>
      </c>
      <c r="S28" s="205">
        <f t="shared" si="17"/>
        <v>0</v>
      </c>
      <c r="T28" s="205">
        <f t="shared" si="17"/>
        <v>0</v>
      </c>
      <c r="U28" s="202"/>
    </row>
    <row r="29" spans="1:21" s="209" customFormat="1" ht="19.5" customHeight="1" thickBot="1">
      <c r="A29" s="1248"/>
      <c r="B29" s="1249"/>
      <c r="C29" s="1250"/>
      <c r="D29" s="206" t="s">
        <v>76</v>
      </c>
      <c r="E29" s="207" t="e">
        <f aca="true" t="shared" si="18" ref="E29:T29">SUM(E27:E28)</f>
        <v>#REF!</v>
      </c>
      <c r="F29" s="207" t="e">
        <f t="shared" si="18"/>
        <v>#REF!</v>
      </c>
      <c r="G29" s="207" t="e">
        <f t="shared" si="18"/>
        <v>#REF!</v>
      </c>
      <c r="H29" s="207" t="e">
        <f t="shared" si="18"/>
        <v>#REF!</v>
      </c>
      <c r="I29" s="207" t="e">
        <f t="shared" si="18"/>
        <v>#REF!</v>
      </c>
      <c r="J29" s="207" t="e">
        <f aca="true" t="shared" si="19" ref="J29:O29">SUM(J27:J28)</f>
        <v>#REF!</v>
      </c>
      <c r="K29" s="207" t="e">
        <f t="shared" si="19"/>
        <v>#REF!</v>
      </c>
      <c r="L29" s="207">
        <f t="shared" si="19"/>
        <v>4250000</v>
      </c>
      <c r="M29" s="207">
        <f t="shared" si="19"/>
        <v>4470000</v>
      </c>
      <c r="N29" s="207">
        <f t="shared" si="19"/>
        <v>7050000</v>
      </c>
      <c r="O29" s="207">
        <f t="shared" si="19"/>
        <v>11250000</v>
      </c>
      <c r="P29" s="207">
        <f t="shared" si="18"/>
        <v>0</v>
      </c>
      <c r="Q29" s="207">
        <f t="shared" si="18"/>
        <v>0</v>
      </c>
      <c r="R29" s="207">
        <f t="shared" si="18"/>
        <v>0</v>
      </c>
      <c r="S29" s="207">
        <f t="shared" si="18"/>
        <v>0</v>
      </c>
      <c r="T29" s="207">
        <f t="shared" si="18"/>
        <v>0</v>
      </c>
      <c r="U29" s="208"/>
    </row>
    <row r="32" spans="4:23" ht="15.75">
      <c r="D32" s="997" t="s">
        <v>738</v>
      </c>
      <c r="E32" s="998"/>
      <c r="F32" s="998"/>
      <c r="G32" s="998"/>
      <c r="H32" s="998"/>
      <c r="I32" s="998"/>
      <c r="J32" s="998"/>
      <c r="K32" s="998"/>
      <c r="L32" s="998"/>
      <c r="M32" s="998"/>
      <c r="N32" s="998"/>
      <c r="O32" s="998"/>
      <c r="P32" s="998"/>
      <c r="Q32" s="998"/>
      <c r="R32" s="998"/>
      <c r="S32" s="998"/>
      <c r="T32" s="998"/>
      <c r="U32" s="998"/>
      <c r="V32" s="999"/>
      <c r="W32" s="999"/>
    </row>
    <row r="33" spans="4:23" ht="15.75">
      <c r="D33" s="997" t="s">
        <v>739</v>
      </c>
      <c r="E33" s="998"/>
      <c r="F33" s="998"/>
      <c r="G33" s="998"/>
      <c r="H33" s="998"/>
      <c r="I33" s="998"/>
      <c r="J33" s="998"/>
      <c r="K33" s="998"/>
      <c r="L33" s="998"/>
      <c r="M33" s="998"/>
      <c r="N33" s="998"/>
      <c r="O33" s="998"/>
      <c r="P33" s="998"/>
      <c r="Q33" s="998"/>
      <c r="R33" s="998"/>
      <c r="S33" s="998"/>
      <c r="T33" s="1000"/>
      <c r="U33" s="1000"/>
      <c r="V33" s="142"/>
      <c r="W33" s="142"/>
    </row>
    <row r="34" spans="4:23" ht="12.75">
      <c r="D34" s="169"/>
      <c r="E34" s="169"/>
      <c r="V34" s="170"/>
      <c r="W34" s="170"/>
    </row>
  </sheetData>
  <sheetProtection/>
  <mergeCells count="17">
    <mergeCell ref="A27:C29"/>
    <mergeCell ref="A4:A6"/>
    <mergeCell ref="C8:C10"/>
    <mergeCell ref="C11:C13"/>
    <mergeCell ref="D4:D6"/>
    <mergeCell ref="A17:C19"/>
    <mergeCell ref="A8:A16"/>
    <mergeCell ref="B4:C6"/>
    <mergeCell ref="C14:C16"/>
    <mergeCell ref="A24:C26"/>
    <mergeCell ref="A1:T1"/>
    <mergeCell ref="A3:T3"/>
    <mergeCell ref="E4:T4"/>
    <mergeCell ref="P5:R5"/>
    <mergeCell ref="A21:A23"/>
    <mergeCell ref="B21:C23"/>
    <mergeCell ref="B8:B16"/>
  </mergeCells>
  <printOptions horizontalCentered="1"/>
  <pageMargins left="0.15748031496062992" right="0.15748031496062992" top="0.1968503937007874" bottom="0.1968503937007874" header="0.5118110236220472" footer="0.5118110236220472"/>
  <pageSetup horizontalDpi="300" verticalDpi="300" orientation="portrait" paperSize="9" scale="70" r:id="rId1"/>
  <headerFooter alignWithMargins="0">
    <oddFooter>&amp;CSayfa &amp;P / &amp;N</oddFooter>
  </headerFooter>
</worksheet>
</file>

<file path=xl/worksheets/sheet8.xml><?xml version="1.0" encoding="utf-8"?>
<worksheet xmlns="http://schemas.openxmlformats.org/spreadsheetml/2006/main" xmlns:r="http://schemas.openxmlformats.org/officeDocument/2006/relationships">
  <sheetPr>
    <tabColor rgb="FFFFFF00"/>
  </sheetPr>
  <dimension ref="A1:AA21"/>
  <sheetViews>
    <sheetView zoomScalePageLayoutView="0" workbookViewId="0" topLeftCell="A1">
      <pane xSplit="6" ySplit="6" topLeftCell="O7" activePane="bottomRight" state="frozen"/>
      <selection pane="topLeft" activeCell="A1" sqref="A1"/>
      <selection pane="topRight" activeCell="I1" sqref="I1"/>
      <selection pane="bottomLeft" activeCell="A16" sqref="A16"/>
      <selection pane="bottomRight" activeCell="A8" sqref="A8:A10"/>
    </sheetView>
  </sheetViews>
  <sheetFormatPr defaultColWidth="9.140625" defaultRowHeight="12.75"/>
  <cols>
    <col min="1" max="1" width="15.8515625" style="0" customWidth="1"/>
    <col min="2" max="2" width="18.8515625" style="0" customWidth="1"/>
    <col min="3" max="3" width="20.8515625" style="142" customWidth="1"/>
    <col min="4" max="5" width="11.28125" style="142" customWidth="1"/>
    <col min="6" max="6" width="13.00390625" style="142" customWidth="1"/>
    <col min="7" max="11" width="11.28125" style="142" hidden="1" customWidth="1"/>
    <col min="12" max="12" width="11.00390625" style="142" hidden="1" customWidth="1"/>
    <col min="13" max="13" width="11.28125" style="142" customWidth="1"/>
    <col min="14" max="15" width="14.7109375" style="142" customWidth="1"/>
    <col min="16" max="16" width="13.8515625" style="142" customWidth="1"/>
    <col min="17" max="17" width="13.7109375" style="142" customWidth="1"/>
    <col min="18" max="18" width="12.8515625" style="142" customWidth="1"/>
    <col min="19" max="19" width="5.00390625" style="142" hidden="1" customWidth="1"/>
    <col min="20" max="20" width="11.28125" style="142" customWidth="1"/>
    <col min="21" max="21" width="12.57421875" style="142" customWidth="1"/>
    <col min="22" max="22" width="11.28125" style="142" customWidth="1"/>
    <col min="23" max="23" width="11.28125" style="142" hidden="1" customWidth="1"/>
    <col min="24" max="24" width="11.7109375" style="142" customWidth="1"/>
    <col min="25" max="25" width="13.140625" style="142" customWidth="1"/>
    <col min="26" max="26" width="15.28125" style="142" customWidth="1"/>
    <col min="27" max="27" width="12.421875" style="142" hidden="1" customWidth="1"/>
    <col min="28" max="31" width="11.28125" style="0" customWidth="1"/>
  </cols>
  <sheetData>
    <row r="1" spans="1:27" s="5" customFormat="1" ht="22.5" customHeight="1">
      <c r="A1" s="1294" t="s">
        <v>693</v>
      </c>
      <c r="B1" s="1294"/>
      <c r="C1" s="1294"/>
      <c r="D1" s="1294"/>
      <c r="E1" s="1294"/>
      <c r="F1" s="1294"/>
      <c r="G1" s="1294"/>
      <c r="H1" s="1294"/>
      <c r="I1" s="1294"/>
      <c r="J1" s="1294"/>
      <c r="K1" s="1294"/>
      <c r="L1" s="1294"/>
      <c r="M1" s="1294"/>
      <c r="N1" s="1294"/>
      <c r="O1" s="1294"/>
      <c r="P1" s="1294"/>
      <c r="Q1" s="1294"/>
      <c r="R1" s="1294"/>
      <c r="S1" s="1294"/>
      <c r="T1" s="1294"/>
      <c r="U1" s="1294"/>
      <c r="V1" s="1294"/>
      <c r="W1" s="1294"/>
      <c r="X1" s="1294"/>
      <c r="Y1" s="1294"/>
      <c r="Z1" s="1294"/>
      <c r="AA1" s="1294"/>
    </row>
    <row r="2" ht="13.5" thickBot="1"/>
    <row r="3" spans="1:27" s="80" customFormat="1" ht="24.75" customHeight="1" thickBot="1">
      <c r="A3" s="1295" t="s">
        <v>77</v>
      </c>
      <c r="B3" s="1296"/>
      <c r="C3" s="1296"/>
      <c r="D3" s="1296"/>
      <c r="E3" s="1296"/>
      <c r="F3" s="1296"/>
      <c r="G3" s="1296"/>
      <c r="H3" s="1296"/>
      <c r="I3" s="1296"/>
      <c r="J3" s="1296"/>
      <c r="K3" s="1296"/>
      <c r="L3" s="1296"/>
      <c r="M3" s="1296"/>
      <c r="N3" s="1296"/>
      <c r="O3" s="1296"/>
      <c r="P3" s="1296"/>
      <c r="Q3" s="1296"/>
      <c r="R3" s="1296"/>
      <c r="S3" s="1296"/>
      <c r="T3" s="1296"/>
      <c r="U3" s="1296"/>
      <c r="V3" s="1296"/>
      <c r="W3" s="1296"/>
      <c r="X3" s="1296"/>
      <c r="Y3" s="1296"/>
      <c r="Z3" s="1296"/>
      <c r="AA3" s="1297"/>
    </row>
    <row r="4" spans="1:27" s="69" customFormat="1" ht="19.5" customHeight="1" thickBot="1">
      <c r="A4" s="1281" t="s">
        <v>201</v>
      </c>
      <c r="B4" s="1282"/>
      <c r="C4" s="1285" t="s">
        <v>73</v>
      </c>
      <c r="D4" s="1285" t="s">
        <v>72</v>
      </c>
      <c r="E4" s="1286"/>
      <c r="F4" s="1287" t="s">
        <v>74</v>
      </c>
      <c r="G4" s="1298" t="s">
        <v>71</v>
      </c>
      <c r="H4" s="1299"/>
      <c r="I4" s="1299"/>
      <c r="J4" s="1299"/>
      <c r="K4" s="1299"/>
      <c r="L4" s="1299"/>
      <c r="M4" s="1299"/>
      <c r="N4" s="1299"/>
      <c r="O4" s="1299"/>
      <c r="P4" s="1299"/>
      <c r="Q4" s="1299"/>
      <c r="R4" s="1299"/>
      <c r="S4" s="1299"/>
      <c r="T4" s="1299"/>
      <c r="U4" s="1299"/>
      <c r="V4" s="1299"/>
      <c r="W4" s="1299"/>
      <c r="X4" s="1299"/>
      <c r="Y4" s="1299"/>
      <c r="Z4" s="1299"/>
      <c r="AA4" s="1300"/>
    </row>
    <row r="5" spans="1:27" s="69" customFormat="1" ht="19.5" customHeight="1" thickBot="1">
      <c r="A5" s="1281"/>
      <c r="B5" s="1282"/>
      <c r="C5" s="1285"/>
      <c r="D5" s="1285"/>
      <c r="E5" s="1286"/>
      <c r="F5" s="1287"/>
      <c r="G5" s="764" t="s">
        <v>52</v>
      </c>
      <c r="H5" s="765" t="s">
        <v>157</v>
      </c>
      <c r="I5" s="765" t="s">
        <v>158</v>
      </c>
      <c r="J5" s="765" t="s">
        <v>53</v>
      </c>
      <c r="K5" s="766" t="s">
        <v>15</v>
      </c>
      <c r="L5" s="767" t="s">
        <v>145</v>
      </c>
      <c r="M5" s="768" t="s">
        <v>211</v>
      </c>
      <c r="N5" s="768" t="s">
        <v>221</v>
      </c>
      <c r="O5" s="768" t="s">
        <v>465</v>
      </c>
      <c r="P5" s="1301" t="s">
        <v>497</v>
      </c>
      <c r="Q5" s="1302"/>
      <c r="R5" s="1302"/>
      <c r="S5" s="1303"/>
      <c r="T5" s="1301" t="s">
        <v>677</v>
      </c>
      <c r="U5" s="1302"/>
      <c r="V5" s="1302"/>
      <c r="W5" s="1303"/>
      <c r="X5" s="1301" t="s">
        <v>713</v>
      </c>
      <c r="Y5" s="1302"/>
      <c r="Z5" s="1302"/>
      <c r="AA5" s="1303"/>
    </row>
    <row r="6" spans="1:27" s="69" customFormat="1" ht="44.25" customHeight="1" thickBot="1">
      <c r="A6" s="1283"/>
      <c r="B6" s="1284"/>
      <c r="C6" s="1283"/>
      <c r="D6" s="1283"/>
      <c r="E6" s="1284"/>
      <c r="F6" s="1288"/>
      <c r="G6" s="223" t="s">
        <v>159</v>
      </c>
      <c r="H6" s="165" t="s">
        <v>159</v>
      </c>
      <c r="I6" s="165" t="s">
        <v>159</v>
      </c>
      <c r="J6" s="165" t="s">
        <v>159</v>
      </c>
      <c r="K6" s="165" t="s">
        <v>159</v>
      </c>
      <c r="L6" s="507" t="s">
        <v>159</v>
      </c>
      <c r="M6" s="507" t="s">
        <v>159</v>
      </c>
      <c r="N6" s="769" t="s">
        <v>159</v>
      </c>
      <c r="O6" s="769" t="s">
        <v>159</v>
      </c>
      <c r="P6" s="770" t="s">
        <v>130</v>
      </c>
      <c r="Q6" s="771" t="s">
        <v>129</v>
      </c>
      <c r="R6" s="772" t="s">
        <v>131</v>
      </c>
      <c r="S6" s="773" t="s">
        <v>159</v>
      </c>
      <c r="T6" s="774" t="s">
        <v>130</v>
      </c>
      <c r="U6" s="775" t="s">
        <v>498</v>
      </c>
      <c r="V6" s="775" t="s">
        <v>131</v>
      </c>
      <c r="W6" s="775" t="s">
        <v>159</v>
      </c>
      <c r="X6" s="774" t="s">
        <v>130</v>
      </c>
      <c r="Y6" s="773" t="s">
        <v>129</v>
      </c>
      <c r="Z6" s="776" t="s">
        <v>131</v>
      </c>
      <c r="AA6" s="165" t="s">
        <v>159</v>
      </c>
    </row>
    <row r="7" spans="1:27" s="69" customFormat="1" ht="33" customHeight="1" thickBot="1">
      <c r="A7" s="958"/>
      <c r="B7" s="959"/>
      <c r="C7" s="837"/>
      <c r="D7" s="837"/>
      <c r="E7" s="838"/>
      <c r="F7" s="839"/>
      <c r="G7" s="223"/>
      <c r="H7" s="165"/>
      <c r="I7" s="165"/>
      <c r="J7" s="165"/>
      <c r="K7" s="960"/>
      <c r="L7" s="961"/>
      <c r="M7" s="962"/>
      <c r="N7" s="963"/>
      <c r="O7" s="970">
        <v>11250000</v>
      </c>
      <c r="P7" s="770"/>
      <c r="Q7" s="970">
        <v>12136000</v>
      </c>
      <c r="R7" s="965"/>
      <c r="S7" s="966"/>
      <c r="T7" s="967"/>
      <c r="U7" s="971">
        <v>13467000</v>
      </c>
      <c r="V7" s="968"/>
      <c r="W7" s="968"/>
      <c r="X7" s="967"/>
      <c r="Y7" s="971">
        <v>13467000</v>
      </c>
      <c r="Z7" s="969"/>
      <c r="AA7" s="964"/>
    </row>
    <row r="8" spans="1:27" ht="26.25" customHeight="1" thickBot="1">
      <c r="A8" s="1292" t="s">
        <v>19</v>
      </c>
      <c r="B8" s="1289" t="s">
        <v>694</v>
      </c>
      <c r="C8" s="825" t="s">
        <v>75</v>
      </c>
      <c r="D8" s="1279" t="s">
        <v>69</v>
      </c>
      <c r="E8" s="1280"/>
      <c r="F8" s="781" t="s">
        <v>118</v>
      </c>
      <c r="G8" s="782" t="e">
        <f>#REF!+#REF!</f>
        <v>#REF!</v>
      </c>
      <c r="H8" s="782">
        <v>840000</v>
      </c>
      <c r="I8" s="782">
        <v>660000</v>
      </c>
      <c r="J8" s="782">
        <v>300000</v>
      </c>
      <c r="K8" s="783">
        <v>1000000</v>
      </c>
      <c r="L8" s="783">
        <v>700000</v>
      </c>
      <c r="M8" s="784">
        <v>2000000</v>
      </c>
      <c r="N8" s="641">
        <v>4180000</v>
      </c>
      <c r="O8" s="641">
        <v>9750000</v>
      </c>
      <c r="P8" s="642"/>
      <c r="Q8" s="972"/>
      <c r="R8" s="973"/>
      <c r="S8" s="974" t="e">
        <f>#REF!+#REF!</f>
        <v>#REF!</v>
      </c>
      <c r="T8" s="975"/>
      <c r="U8" s="976"/>
      <c r="V8" s="975"/>
      <c r="W8" s="975"/>
      <c r="X8" s="975"/>
      <c r="Y8" s="976"/>
      <c r="Z8" s="643"/>
      <c r="AA8" s="777">
        <f>Y8-Z8</f>
        <v>0</v>
      </c>
    </row>
    <row r="9" spans="1:27" ht="30" customHeight="1" hidden="1" thickBot="1">
      <c r="A9" s="1292"/>
      <c r="B9" s="1290"/>
      <c r="C9" s="829"/>
      <c r="D9" s="1304" t="s">
        <v>678</v>
      </c>
      <c r="E9" s="1278"/>
      <c r="F9" s="785" t="s">
        <v>102</v>
      </c>
      <c r="G9" s="785" t="e">
        <f>#REF!+#REF!</f>
        <v>#REF!</v>
      </c>
      <c r="H9" s="785">
        <v>1000000</v>
      </c>
      <c r="I9" s="785">
        <v>1990000</v>
      </c>
      <c r="J9" s="785">
        <v>3000000</v>
      </c>
      <c r="K9" s="786">
        <v>2500000</v>
      </c>
      <c r="L9" s="786">
        <v>3150000</v>
      </c>
      <c r="M9" s="787">
        <v>2020000</v>
      </c>
      <c r="N9" s="645">
        <v>2120000</v>
      </c>
      <c r="O9" s="645"/>
      <c r="P9" s="647"/>
      <c r="Q9" s="648"/>
      <c r="R9" s="644">
        <f>P9-Q9</f>
        <v>0</v>
      </c>
      <c r="S9" s="649" t="e">
        <f>#REF!+#REF!</f>
        <v>#REF!</v>
      </c>
      <c r="T9" s="650"/>
      <c r="U9" s="650"/>
      <c r="V9" s="650">
        <f>T9-U9</f>
        <v>0</v>
      </c>
      <c r="W9" s="650"/>
      <c r="X9" s="650"/>
      <c r="Y9" s="650"/>
      <c r="Z9" s="648">
        <v>4</v>
      </c>
      <c r="AA9" s="778">
        <f>Y9-Z9</f>
        <v>-4</v>
      </c>
    </row>
    <row r="10" spans="1:27" s="4" customFormat="1" ht="40.5" customHeight="1" thickBot="1">
      <c r="A10" s="1293"/>
      <c r="B10" s="1291"/>
      <c r="C10" s="827" t="s">
        <v>78</v>
      </c>
      <c r="D10" s="826"/>
      <c r="E10" s="826"/>
      <c r="F10" s="828"/>
      <c r="G10" s="788" t="e">
        <f>G8+#REF!+#REF!</f>
        <v>#REF!</v>
      </c>
      <c r="H10" s="788" t="e">
        <f>H8+#REF!+#REF!</f>
        <v>#REF!</v>
      </c>
      <c r="I10" s="788" t="e">
        <f>I8+#REF!+#REF!</f>
        <v>#REF!</v>
      </c>
      <c r="J10" s="788" t="e">
        <f>J8+#REF!+#REF!</f>
        <v>#REF!</v>
      </c>
      <c r="K10" s="789" t="e">
        <f>K8+#REF!+#REF!</f>
        <v>#REF!</v>
      </c>
      <c r="L10" s="789" t="e">
        <f>L8+#REF!</f>
        <v>#REF!</v>
      </c>
      <c r="M10" s="789">
        <f>M8+M9</f>
        <v>4020000</v>
      </c>
      <c r="N10" s="789">
        <f aca="true" t="shared" si="0" ref="N10:Z10">N8+N9</f>
        <v>6300000</v>
      </c>
      <c r="O10" s="789">
        <f>O8+O9</f>
        <v>9750000</v>
      </c>
      <c r="P10" s="789">
        <f t="shared" si="0"/>
        <v>0</v>
      </c>
      <c r="Q10" s="789">
        <f t="shared" si="0"/>
        <v>0</v>
      </c>
      <c r="R10" s="789">
        <f t="shared" si="0"/>
        <v>0</v>
      </c>
      <c r="S10" s="789" t="e">
        <f t="shared" si="0"/>
        <v>#REF!</v>
      </c>
      <c r="T10" s="789">
        <f t="shared" si="0"/>
        <v>0</v>
      </c>
      <c r="U10" s="789">
        <f t="shared" si="0"/>
        <v>0</v>
      </c>
      <c r="V10" s="789">
        <f t="shared" si="0"/>
        <v>0</v>
      </c>
      <c r="W10" s="789">
        <f t="shared" si="0"/>
        <v>0</v>
      </c>
      <c r="X10" s="789">
        <f t="shared" si="0"/>
        <v>0</v>
      </c>
      <c r="Y10" s="789">
        <f t="shared" si="0"/>
        <v>0</v>
      </c>
      <c r="Z10" s="789">
        <f t="shared" si="0"/>
        <v>4</v>
      </c>
      <c r="AA10" s="780" t="e">
        <f>AA8+#REF!+#REF!</f>
        <v>#REF!</v>
      </c>
    </row>
    <row r="11" spans="1:27" s="4" customFormat="1" ht="16.5" customHeight="1" thickBot="1">
      <c r="A11" s="790"/>
      <c r="B11" s="791"/>
      <c r="C11" s="792"/>
      <c r="D11" s="792"/>
      <c r="E11" s="792"/>
      <c r="F11" s="792"/>
      <c r="G11" s="792"/>
      <c r="H11" s="792"/>
      <c r="I11" s="792"/>
      <c r="J11" s="792"/>
      <c r="K11" s="792"/>
      <c r="L11" s="792"/>
      <c r="M11" s="792"/>
      <c r="N11" s="726"/>
      <c r="O11" s="726"/>
      <c r="P11" s="726"/>
      <c r="Q11" s="726"/>
      <c r="R11" s="726"/>
      <c r="S11" s="726"/>
      <c r="T11" s="726"/>
      <c r="U11" s="726"/>
      <c r="V11" s="726"/>
      <c r="W11" s="726"/>
      <c r="X11" s="726"/>
      <c r="Y11" s="726"/>
      <c r="Z11" s="726"/>
      <c r="AA11" s="779"/>
    </row>
    <row r="12" spans="1:27" ht="31.5" customHeight="1" thickBot="1">
      <c r="A12" s="1275" t="s">
        <v>222</v>
      </c>
      <c r="B12" s="1276"/>
      <c r="C12" s="825" t="s">
        <v>75</v>
      </c>
      <c r="D12" s="1279" t="s">
        <v>69</v>
      </c>
      <c r="E12" s="1280"/>
      <c r="F12" s="781" t="s">
        <v>165</v>
      </c>
      <c r="G12" s="782">
        <v>0</v>
      </c>
      <c r="H12" s="782">
        <v>0</v>
      </c>
      <c r="I12" s="782">
        <v>0</v>
      </c>
      <c r="J12" s="782">
        <v>0</v>
      </c>
      <c r="K12" s="793">
        <v>400000</v>
      </c>
      <c r="L12" s="793">
        <v>400000</v>
      </c>
      <c r="M12" s="793">
        <v>450000</v>
      </c>
      <c r="N12" s="793">
        <v>750000</v>
      </c>
      <c r="O12" s="793">
        <v>1500000</v>
      </c>
      <c r="P12" s="652"/>
      <c r="Q12" s="977"/>
      <c r="R12" s="978"/>
      <c r="S12" s="626">
        <v>0</v>
      </c>
      <c r="T12" s="979"/>
      <c r="U12" s="979"/>
      <c r="V12" s="978"/>
      <c r="W12" s="979"/>
      <c r="X12" s="979"/>
      <c r="Y12" s="980"/>
      <c r="Z12" s="643">
        <f>X12-Y12</f>
        <v>0</v>
      </c>
      <c r="AA12" s="777">
        <f>Y12-Z12</f>
        <v>0</v>
      </c>
    </row>
    <row r="13" spans="1:27" ht="26.25" customHeight="1" thickBot="1">
      <c r="A13" s="1277"/>
      <c r="B13" s="1278"/>
      <c r="C13" s="827" t="s">
        <v>78</v>
      </c>
      <c r="D13" s="826"/>
      <c r="E13" s="826"/>
      <c r="F13" s="828"/>
      <c r="G13" s="788">
        <f aca="true" t="shared" si="1" ref="G13:X13">SUM(G12)</f>
        <v>0</v>
      </c>
      <c r="H13" s="788">
        <f t="shared" si="1"/>
        <v>0</v>
      </c>
      <c r="I13" s="788">
        <f t="shared" si="1"/>
        <v>0</v>
      </c>
      <c r="J13" s="788">
        <f t="shared" si="1"/>
        <v>0</v>
      </c>
      <c r="K13" s="788">
        <f t="shared" si="1"/>
        <v>400000</v>
      </c>
      <c r="L13" s="788">
        <f>SUM(L12)</f>
        <v>400000</v>
      </c>
      <c r="M13" s="788">
        <f t="shared" si="1"/>
        <v>450000</v>
      </c>
      <c r="N13" s="788">
        <f>SUM(N12)</f>
        <v>750000</v>
      </c>
      <c r="O13" s="788">
        <f>SUM(O12)</f>
        <v>1500000</v>
      </c>
      <c r="P13" s="653">
        <f t="shared" si="1"/>
        <v>0</v>
      </c>
      <c r="Q13" s="653">
        <f t="shared" si="1"/>
        <v>0</v>
      </c>
      <c r="R13" s="651">
        <f t="shared" si="1"/>
        <v>0</v>
      </c>
      <c r="S13" s="651">
        <f t="shared" si="1"/>
        <v>0</v>
      </c>
      <c r="T13" s="651">
        <f t="shared" si="1"/>
        <v>0</v>
      </c>
      <c r="U13" s="651">
        <f t="shared" si="1"/>
        <v>0</v>
      </c>
      <c r="V13" s="651">
        <f t="shared" si="1"/>
        <v>0</v>
      </c>
      <c r="W13" s="651">
        <f t="shared" si="1"/>
        <v>0</v>
      </c>
      <c r="X13" s="651">
        <f t="shared" si="1"/>
        <v>0</v>
      </c>
      <c r="Y13" s="653">
        <f>SUM(Y12)</f>
        <v>0</v>
      </c>
      <c r="Z13" s="653">
        <f>SUM(Z12)</f>
        <v>0</v>
      </c>
      <c r="AA13" s="145">
        <f>SUM(AA12)</f>
        <v>0</v>
      </c>
    </row>
    <row r="14" spans="1:27" s="4" customFormat="1" ht="16.5" customHeight="1" thickBot="1">
      <c r="A14" s="794"/>
      <c r="B14" s="795"/>
      <c r="C14" s="796"/>
      <c r="D14" s="796"/>
      <c r="E14" s="796"/>
      <c r="F14" s="796"/>
      <c r="G14" s="796"/>
      <c r="H14" s="796"/>
      <c r="I14" s="796"/>
      <c r="J14" s="796"/>
      <c r="K14" s="796"/>
      <c r="L14" s="796"/>
      <c r="M14" s="796"/>
      <c r="N14" s="796"/>
      <c r="O14" s="796"/>
      <c r="P14" s="646"/>
      <c r="Q14" s="646"/>
      <c r="R14" s="646"/>
      <c r="S14" s="646"/>
      <c r="T14" s="646"/>
      <c r="U14" s="646"/>
      <c r="V14" s="646"/>
      <c r="W14" s="646"/>
      <c r="X14" s="646"/>
      <c r="Y14" s="646"/>
      <c r="Z14" s="646"/>
      <c r="AA14" s="779"/>
    </row>
    <row r="15" spans="1:27" s="69" customFormat="1" ht="28.5" customHeight="1" thickBot="1">
      <c r="A15" s="1272" t="s">
        <v>79</v>
      </c>
      <c r="B15" s="1273"/>
      <c r="C15" s="1273"/>
      <c r="D15" s="1273"/>
      <c r="E15" s="1273"/>
      <c r="F15" s="1274"/>
      <c r="G15" s="797" t="e">
        <f>#REF!+#REF!+#REF!+#REF!+#REF!+#REF!+#REF!+#REF!+#REF!+#REF!+#REF!</f>
        <v>#REF!</v>
      </c>
      <c r="H15" s="797" t="e">
        <f>#REF!+#REF!+#REF!+#REF!+#REF!+#REF!+#REF!+#REF!+#REF!+#REF!+#REF!</f>
        <v>#REF!</v>
      </c>
      <c r="I15" s="797" t="e">
        <f>#REF!+#REF!+#REF!+#REF!+#REF!+#REF!+#REF!+#REF!+#REF!+#REF!+#REF!</f>
        <v>#REF!</v>
      </c>
      <c r="J15" s="797" t="e">
        <f>#REF!+#REF!+#REF!+#REF!+#REF!+#REF!+#REF!+#REF!+#REF!+#REF!+#REF!</f>
        <v>#REF!</v>
      </c>
      <c r="K15" s="797" t="e">
        <f>#REF!+#REF!+#REF!+#REF!+#REF!+#REF!+#REF!+K13+#REF!+#REF!+#REF!+#REF!</f>
        <v>#REF!</v>
      </c>
      <c r="L15" s="797" t="e">
        <f>#REF!+#REF!+#REF!+L13</f>
        <v>#REF!</v>
      </c>
      <c r="M15" s="797">
        <f aca="true" t="shared" si="2" ref="M15:Z15">M10+M13</f>
        <v>4470000</v>
      </c>
      <c r="N15" s="797">
        <f t="shared" si="2"/>
        <v>7050000</v>
      </c>
      <c r="O15" s="797">
        <f>O10+O13</f>
        <v>11250000</v>
      </c>
      <c r="P15" s="654">
        <f t="shared" si="2"/>
        <v>0</v>
      </c>
      <c r="Q15" s="654">
        <f t="shared" si="2"/>
        <v>0</v>
      </c>
      <c r="R15" s="654">
        <f t="shared" si="2"/>
        <v>0</v>
      </c>
      <c r="S15" s="654" t="e">
        <f t="shared" si="2"/>
        <v>#REF!</v>
      </c>
      <c r="T15" s="654">
        <f t="shared" si="2"/>
        <v>0</v>
      </c>
      <c r="U15" s="654">
        <f t="shared" si="2"/>
        <v>0</v>
      </c>
      <c r="V15" s="654">
        <f t="shared" si="2"/>
        <v>0</v>
      </c>
      <c r="W15" s="654">
        <f t="shared" si="2"/>
        <v>0</v>
      </c>
      <c r="X15" s="654">
        <f t="shared" si="2"/>
        <v>0</v>
      </c>
      <c r="Y15" s="654">
        <f t="shared" si="2"/>
        <v>0</v>
      </c>
      <c r="Z15" s="654">
        <f t="shared" si="2"/>
        <v>4</v>
      </c>
      <c r="AA15" s="166" t="e">
        <f>#REF!+#REF!+#REF!+#REF!+#REF!+#REF!+#REF!+#REF!+#REF!+#REF!+#REF!</f>
        <v>#REF!</v>
      </c>
    </row>
    <row r="16" spans="1:27" s="4" customFormat="1" ht="16.5" customHeight="1">
      <c r="A16" s="143"/>
      <c r="C16" s="144"/>
      <c r="D16" s="144"/>
      <c r="E16" s="144"/>
      <c r="F16" s="144"/>
      <c r="G16" s="144"/>
      <c r="H16" s="144"/>
      <c r="I16" s="144"/>
      <c r="J16" s="144"/>
      <c r="K16" s="144"/>
      <c r="L16" s="144"/>
      <c r="M16" s="646"/>
      <c r="N16" s="646"/>
      <c r="O16" s="646"/>
      <c r="P16" s="646"/>
      <c r="Q16" s="646"/>
      <c r="R16" s="646"/>
      <c r="S16" s="646"/>
      <c r="T16" s="646"/>
      <c r="U16" s="646"/>
      <c r="V16" s="646"/>
      <c r="W16" s="646"/>
      <c r="X16" s="646"/>
      <c r="Y16" s="646"/>
      <c r="Z16" s="646"/>
      <c r="AA16" s="144"/>
    </row>
    <row r="18" spans="3:26" ht="15.75">
      <c r="C18" s="1001" t="s">
        <v>740</v>
      </c>
      <c r="D18" s="1002"/>
      <c r="E18" s="1002"/>
      <c r="F18" s="1002"/>
      <c r="G18" s="1002"/>
      <c r="H18" s="1002"/>
      <c r="I18" s="1002"/>
      <c r="J18" s="1002"/>
      <c r="K18" s="1002"/>
      <c r="L18" s="1002"/>
      <c r="M18" s="1002"/>
      <c r="N18" s="1002"/>
      <c r="O18" s="1002"/>
      <c r="P18" s="1002"/>
      <c r="Q18" s="1002"/>
      <c r="R18" s="1002"/>
      <c r="S18" s="1002"/>
      <c r="T18" s="1003"/>
      <c r="U18" s="1003"/>
      <c r="V18" s="1003"/>
      <c r="W18" s="1003"/>
      <c r="X18" s="1004"/>
      <c r="Y18" s="1004"/>
      <c r="Z18" s="1004"/>
    </row>
    <row r="19" spans="3:26" ht="15.75">
      <c r="C19" s="1005" t="s">
        <v>741</v>
      </c>
      <c r="D19" s="1005"/>
      <c r="E19" s="1005"/>
      <c r="F19" s="1005"/>
      <c r="G19" s="1005"/>
      <c r="H19" s="1005"/>
      <c r="I19" s="1005"/>
      <c r="J19" s="1005"/>
      <c r="K19" s="1005"/>
      <c r="L19" s="1005"/>
      <c r="M19" s="1005"/>
      <c r="N19" s="1005"/>
      <c r="O19" s="1005"/>
      <c r="P19" s="1005"/>
      <c r="Q19" s="1005"/>
      <c r="R19" s="1005"/>
      <c r="S19" s="1005"/>
      <c r="T19" s="1004"/>
      <c r="U19" s="1004"/>
      <c r="V19" s="1004"/>
      <c r="W19" s="1004"/>
      <c r="X19"/>
      <c r="Y19"/>
      <c r="Z19"/>
    </row>
    <row r="20" spans="3:26" ht="12.75">
      <c r="C20"/>
      <c r="D20"/>
      <c r="E20"/>
      <c r="F20"/>
      <c r="G20"/>
      <c r="H20"/>
      <c r="I20"/>
      <c r="J20"/>
      <c r="K20"/>
      <c r="L20"/>
      <c r="M20"/>
      <c r="N20"/>
      <c r="O20"/>
      <c r="P20"/>
      <c r="Q20"/>
      <c r="R20"/>
      <c r="S20"/>
      <c r="T20"/>
      <c r="U20"/>
      <c r="V20"/>
      <c r="W20"/>
      <c r="X20"/>
      <c r="Y20"/>
      <c r="Z20"/>
    </row>
    <row r="21" spans="3:26" ht="12.75">
      <c r="C21"/>
      <c r="D21"/>
      <c r="E21"/>
      <c r="F21"/>
      <c r="G21"/>
      <c r="H21"/>
      <c r="I21"/>
      <c r="J21"/>
      <c r="K21"/>
      <c r="L21"/>
      <c r="M21"/>
      <c r="N21"/>
      <c r="O21"/>
      <c r="P21"/>
      <c r="Q21"/>
      <c r="R21"/>
      <c r="S21"/>
      <c r="T21"/>
      <c r="U21"/>
      <c r="V21"/>
      <c r="W21"/>
      <c r="X21"/>
      <c r="Y21"/>
      <c r="Z21"/>
    </row>
  </sheetData>
  <sheetProtection/>
  <mergeCells count="19">
    <mergeCell ref="D8:E8"/>
    <mergeCell ref="A8:A10"/>
    <mergeCell ref="A1:AA1"/>
    <mergeCell ref="A3:AA3"/>
    <mergeCell ref="G4:AA4"/>
    <mergeCell ref="P5:S5"/>
    <mergeCell ref="T5:W5"/>
    <mergeCell ref="X5:AA5"/>
    <mergeCell ref="D9:E9"/>
    <mergeCell ref="A15:F15"/>
    <mergeCell ref="A12:B13"/>
    <mergeCell ref="D12:E12"/>
    <mergeCell ref="A4:B6"/>
    <mergeCell ref="C4:C6"/>
    <mergeCell ref="D4:E6"/>
    <mergeCell ref="F4:F6"/>
    <mergeCell ref="B8:B10"/>
  </mergeCells>
  <printOptions horizontalCentered="1"/>
  <pageMargins left="0.15748031496062992" right="0.15748031496062992" top="0.3937007874015748" bottom="0.3937007874015748" header="0.5118110236220472" footer="0.5118110236220472"/>
  <pageSetup horizontalDpi="300" verticalDpi="300" orientation="landscape" paperSize="9" scale="70" r:id="rId1"/>
  <headerFooter alignWithMargins="0">
    <oddFooter>&amp;CSayfa &amp;P / &amp;N</oddFooter>
  </headerFooter>
</worksheet>
</file>

<file path=xl/worksheets/sheet9.xml><?xml version="1.0" encoding="utf-8"?>
<worksheet xmlns="http://schemas.openxmlformats.org/spreadsheetml/2006/main" xmlns:r="http://schemas.openxmlformats.org/officeDocument/2006/relationships">
  <sheetPr>
    <tabColor rgb="FFFFFF00"/>
  </sheetPr>
  <dimension ref="A1:AG65"/>
  <sheetViews>
    <sheetView zoomScalePageLayoutView="0" workbookViewId="0" topLeftCell="A27">
      <selection activeCell="A50" sqref="A50"/>
    </sheetView>
  </sheetViews>
  <sheetFormatPr defaultColWidth="9.140625" defaultRowHeight="12.75"/>
  <cols>
    <col min="1" max="1" width="11.140625" style="0" customWidth="1"/>
    <col min="2" max="2" width="12.28125" style="0" customWidth="1"/>
    <col min="3" max="3" width="10.8515625" style="0" customWidth="1"/>
    <col min="4" max="4" width="7.421875" style="0" customWidth="1"/>
    <col min="5" max="5" width="10.7109375" style="0" customWidth="1"/>
    <col min="6" max="6" width="26.421875" style="0" customWidth="1"/>
    <col min="7" max="13" width="9.140625" style="0" hidden="1" customWidth="1"/>
    <col min="14" max="14" width="12.8515625" style="0" hidden="1" customWidth="1"/>
    <col min="15" max="15" width="14.140625" style="0" hidden="1" customWidth="1"/>
    <col min="16" max="16" width="13.7109375" style="0" hidden="1" customWidth="1"/>
    <col min="17" max="17" width="13.28125" style="0" hidden="1" customWidth="1"/>
    <col min="18" max="20" width="13.140625" style="0" customWidth="1"/>
    <col min="21" max="21" width="13.421875" style="0" customWidth="1"/>
    <col min="22" max="23" width="13.57421875" style="0" customWidth="1"/>
    <col min="24" max="24" width="10.7109375" style="0" hidden="1" customWidth="1"/>
    <col min="25" max="26" width="13.00390625" style="0" customWidth="1"/>
    <col min="27" max="27" width="11.421875" style="0" customWidth="1"/>
    <col min="28" max="28" width="10.7109375" style="0" hidden="1" customWidth="1"/>
    <col min="29" max="29" width="12.57421875" style="0" customWidth="1"/>
    <col min="30" max="30" width="13.28125" style="0" customWidth="1"/>
    <col min="31" max="31" width="12.8515625" style="0" customWidth="1"/>
    <col min="32" max="32" width="10.7109375" style="0" hidden="1" customWidth="1"/>
    <col min="33" max="33" width="0.13671875" style="0" customWidth="1"/>
  </cols>
  <sheetData>
    <row r="1" spans="1:33" ht="13.5" thickBot="1">
      <c r="A1" s="3" t="s">
        <v>156</v>
      </c>
      <c r="B1" s="3"/>
      <c r="C1" s="3"/>
      <c r="D1" s="3"/>
      <c r="E1" s="3"/>
      <c r="F1" s="3"/>
      <c r="G1" s="520"/>
      <c r="H1" s="520"/>
      <c r="I1" s="520"/>
      <c r="J1" s="520"/>
      <c r="K1" s="520"/>
      <c r="L1" s="520"/>
      <c r="M1" s="520"/>
      <c r="N1" s="520"/>
      <c r="O1" s="520"/>
      <c r="P1" s="520"/>
      <c r="Q1" s="520"/>
      <c r="R1" s="520"/>
      <c r="S1" s="520"/>
      <c r="T1" s="520"/>
      <c r="U1" s="520"/>
      <c r="V1" s="520"/>
      <c r="W1" s="520"/>
      <c r="X1" s="520"/>
      <c r="Y1" s="520"/>
      <c r="Z1" s="520"/>
      <c r="AA1" s="520"/>
      <c r="AB1" s="520"/>
      <c r="AC1" s="520"/>
      <c r="AD1" s="520"/>
      <c r="AE1" s="520"/>
      <c r="AF1" s="520"/>
      <c r="AG1" s="520"/>
    </row>
    <row r="2" spans="1:33" ht="21.75" customHeight="1" thickBot="1">
      <c r="A2" s="1339" t="s">
        <v>25</v>
      </c>
      <c r="B2" s="1359"/>
      <c r="C2" s="1359"/>
      <c r="D2" s="1359"/>
      <c r="E2" s="1359"/>
      <c r="F2" s="1360"/>
      <c r="G2" s="7">
        <v>2006</v>
      </c>
      <c r="H2" s="7">
        <v>2007</v>
      </c>
      <c r="I2" s="7" t="s">
        <v>52</v>
      </c>
      <c r="J2" s="7" t="s">
        <v>157</v>
      </c>
      <c r="K2" s="7" t="s">
        <v>158</v>
      </c>
      <c r="L2" s="7" t="s">
        <v>53</v>
      </c>
      <c r="M2" s="7" t="s">
        <v>15</v>
      </c>
      <c r="N2" s="506" t="s">
        <v>145</v>
      </c>
      <c r="O2" s="1361" t="s">
        <v>211</v>
      </c>
      <c r="P2" s="1362"/>
      <c r="Q2" s="1362"/>
      <c r="R2" s="1363"/>
      <c r="S2" s="798" t="s">
        <v>221</v>
      </c>
      <c r="T2" s="798" t="s">
        <v>465</v>
      </c>
      <c r="U2" s="1361" t="s">
        <v>497</v>
      </c>
      <c r="V2" s="1362"/>
      <c r="W2" s="1362"/>
      <c r="X2" s="1363"/>
      <c r="Y2" s="1361" t="s">
        <v>677</v>
      </c>
      <c r="Z2" s="1362"/>
      <c r="AA2" s="1362"/>
      <c r="AB2" s="1363"/>
      <c r="AC2" s="1361" t="s">
        <v>713</v>
      </c>
      <c r="AD2" s="1362"/>
      <c r="AE2" s="1362"/>
      <c r="AF2" s="1363"/>
      <c r="AG2" s="1335" t="s">
        <v>507</v>
      </c>
    </row>
    <row r="3" spans="1:33" ht="48" thickBot="1">
      <c r="A3" s="1364" t="s">
        <v>729</v>
      </c>
      <c r="B3" s="1365"/>
      <c r="C3" s="1365"/>
      <c r="D3" s="1365"/>
      <c r="E3" s="1365"/>
      <c r="F3" s="1366"/>
      <c r="G3" s="9" t="s">
        <v>159</v>
      </c>
      <c r="H3" s="9" t="s">
        <v>159</v>
      </c>
      <c r="I3" s="160" t="s">
        <v>159</v>
      </c>
      <c r="J3" s="218" t="s">
        <v>159</v>
      </c>
      <c r="K3" s="218" t="s">
        <v>159</v>
      </c>
      <c r="L3" s="218" t="s">
        <v>159</v>
      </c>
      <c r="M3" s="218" t="s">
        <v>159</v>
      </c>
      <c r="N3" s="535" t="s">
        <v>159</v>
      </c>
      <c r="O3" s="799" t="s">
        <v>130</v>
      </c>
      <c r="P3" s="800" t="s">
        <v>129</v>
      </c>
      <c r="Q3" s="801" t="s">
        <v>131</v>
      </c>
      <c r="R3" s="802" t="s">
        <v>159</v>
      </c>
      <c r="S3" s="802" t="s">
        <v>159</v>
      </c>
      <c r="T3" s="802" t="s">
        <v>159</v>
      </c>
      <c r="U3" s="799" t="s">
        <v>130</v>
      </c>
      <c r="V3" s="803" t="s">
        <v>727</v>
      </c>
      <c r="W3" s="801" t="s">
        <v>131</v>
      </c>
      <c r="X3" s="804" t="s">
        <v>159</v>
      </c>
      <c r="Y3" s="799" t="s">
        <v>130</v>
      </c>
      <c r="Z3" s="802" t="s">
        <v>728</v>
      </c>
      <c r="AA3" s="801" t="s">
        <v>131</v>
      </c>
      <c r="AB3" s="802" t="s">
        <v>159</v>
      </c>
      <c r="AC3" s="799" t="s">
        <v>130</v>
      </c>
      <c r="AD3" s="802" t="s">
        <v>508</v>
      </c>
      <c r="AE3" s="801" t="s">
        <v>131</v>
      </c>
      <c r="AF3" s="802" t="s">
        <v>159</v>
      </c>
      <c r="AG3" s="1030"/>
    </row>
    <row r="4" spans="1:33" ht="27" customHeight="1" thickBot="1">
      <c r="A4" s="840"/>
      <c r="B4" s="841"/>
      <c r="C4" s="841"/>
      <c r="D4" s="841"/>
      <c r="E4" s="841"/>
      <c r="F4" s="842"/>
      <c r="G4" s="9"/>
      <c r="H4" s="9"/>
      <c r="I4" s="160"/>
      <c r="J4" s="9"/>
      <c r="K4" s="9"/>
      <c r="L4" s="9"/>
      <c r="M4" s="9"/>
      <c r="N4" s="981"/>
      <c r="O4" s="982"/>
      <c r="P4" s="983"/>
      <c r="Q4" s="983"/>
      <c r="R4" s="984"/>
      <c r="S4" s="984"/>
      <c r="T4" s="984"/>
      <c r="U4" s="982"/>
      <c r="V4" s="985">
        <v>12136000</v>
      </c>
      <c r="W4" s="986"/>
      <c r="X4" s="987"/>
      <c r="Y4" s="988"/>
      <c r="Z4" s="989">
        <v>13467000</v>
      </c>
      <c r="AA4" s="986"/>
      <c r="AB4" s="990"/>
      <c r="AC4" s="988"/>
      <c r="AD4" s="991">
        <v>13467000</v>
      </c>
      <c r="AE4" s="983"/>
      <c r="AF4" s="984"/>
      <c r="AG4" s="834"/>
    </row>
    <row r="5" spans="1:33" ht="27" customHeight="1" thickBot="1">
      <c r="A5" s="1345" t="s">
        <v>26</v>
      </c>
      <c r="B5" s="1346"/>
      <c r="C5" s="1346"/>
      <c r="D5" s="1346"/>
      <c r="E5" s="1346"/>
      <c r="F5" s="1347"/>
      <c r="G5" s="805" t="e">
        <f>G6+#REF!+#REF!+#REF!+#REF!</f>
        <v>#REF!</v>
      </c>
      <c r="H5" s="805" t="e">
        <f>H6+#REF!+#REF!+#REF!+#REF!</f>
        <v>#REF!</v>
      </c>
      <c r="I5" s="805" t="e">
        <f>I6+#REF!+#REF!+#REF!+#REF!</f>
        <v>#REF!</v>
      </c>
      <c r="J5" s="805" t="e">
        <f>J6+#REF!+#REF!+#REF!+#REF!</f>
        <v>#REF!</v>
      </c>
      <c r="K5" s="805" t="e">
        <f>K6+#REF!+#REF!+#REF!+#REF!</f>
        <v>#REF!</v>
      </c>
      <c r="L5" s="805" t="e">
        <f>L6+#REF!+#REF!+#REF!+#REF!</f>
        <v>#REF!</v>
      </c>
      <c r="M5" s="805" t="e">
        <f>M6+#REF!+#REF!+#REF!+#REF!</f>
        <v>#REF!</v>
      </c>
      <c r="N5" s="805">
        <f>N6</f>
        <v>1100000</v>
      </c>
      <c r="O5" s="805">
        <f aca="true" t="shared" si="0" ref="O5:AE5">O6</f>
        <v>8690000</v>
      </c>
      <c r="P5" s="805">
        <f t="shared" si="0"/>
        <v>1290000</v>
      </c>
      <c r="Q5" s="805">
        <f t="shared" si="0"/>
        <v>7400000</v>
      </c>
      <c r="R5" s="805">
        <f t="shared" si="0"/>
        <v>2450000</v>
      </c>
      <c r="S5" s="805">
        <f t="shared" si="0"/>
        <v>4930000</v>
      </c>
      <c r="T5" s="805">
        <f t="shared" si="0"/>
        <v>11250000</v>
      </c>
      <c r="U5" s="805">
        <f t="shared" si="0"/>
        <v>0</v>
      </c>
      <c r="V5" s="805">
        <f t="shared" si="0"/>
        <v>0</v>
      </c>
      <c r="W5" s="805">
        <f t="shared" si="0"/>
        <v>0</v>
      </c>
      <c r="X5" s="805">
        <f t="shared" si="0"/>
        <v>0</v>
      </c>
      <c r="Y5" s="805">
        <f t="shared" si="0"/>
        <v>0</v>
      </c>
      <c r="Z5" s="805">
        <f t="shared" si="0"/>
        <v>0</v>
      </c>
      <c r="AA5" s="805">
        <f t="shared" si="0"/>
        <v>0</v>
      </c>
      <c r="AB5" s="805">
        <f t="shared" si="0"/>
        <v>0</v>
      </c>
      <c r="AC5" s="805">
        <f t="shared" si="0"/>
        <v>0</v>
      </c>
      <c r="AD5" s="805">
        <f t="shared" si="0"/>
        <v>0</v>
      </c>
      <c r="AE5" s="805">
        <f t="shared" si="0"/>
        <v>0</v>
      </c>
      <c r="AF5" s="805" t="e">
        <f>AF6+#REF!+#REF!+#REF!+#REF!</f>
        <v>#REF!</v>
      </c>
      <c r="AG5" s="805" t="e">
        <f>AG6+#REF!+#REF!+#REF!+#REF!</f>
        <v>#REF!</v>
      </c>
    </row>
    <row r="6" spans="1:33" ht="22.5" customHeight="1" thickBot="1">
      <c r="A6" s="806"/>
      <c r="B6" s="1348" t="s">
        <v>160</v>
      </c>
      <c r="C6" s="1349"/>
      <c r="D6" s="1349"/>
      <c r="E6" s="1349"/>
      <c r="F6" s="1350"/>
      <c r="G6" s="807">
        <f aca="true" t="shared" si="1" ref="G6:AG6">G8+G34</f>
        <v>900000</v>
      </c>
      <c r="H6" s="807">
        <f t="shared" si="1"/>
        <v>1263000</v>
      </c>
      <c r="I6" s="807">
        <f t="shared" si="1"/>
        <v>1339000</v>
      </c>
      <c r="J6" s="807">
        <f t="shared" si="1"/>
        <v>840000</v>
      </c>
      <c r="K6" s="807">
        <f t="shared" si="1"/>
        <v>643000</v>
      </c>
      <c r="L6" s="807">
        <f t="shared" si="1"/>
        <v>300000</v>
      </c>
      <c r="M6" s="807">
        <f t="shared" si="1"/>
        <v>1400000</v>
      </c>
      <c r="N6" s="807">
        <f t="shared" si="1"/>
        <v>1100000</v>
      </c>
      <c r="O6" s="807">
        <f t="shared" si="1"/>
        <v>8690000</v>
      </c>
      <c r="P6" s="807">
        <f t="shared" si="1"/>
        <v>1290000</v>
      </c>
      <c r="Q6" s="807">
        <f t="shared" si="1"/>
        <v>7400000</v>
      </c>
      <c r="R6" s="807">
        <f t="shared" si="1"/>
        <v>2450000</v>
      </c>
      <c r="S6" s="807">
        <f t="shared" si="1"/>
        <v>4930000</v>
      </c>
      <c r="T6" s="807">
        <f>T8+T34</f>
        <v>11250000</v>
      </c>
      <c r="U6" s="807">
        <f t="shared" si="1"/>
        <v>0</v>
      </c>
      <c r="V6" s="808">
        <f t="shared" si="1"/>
        <v>0</v>
      </c>
      <c r="W6" s="807">
        <f>W8+W34</f>
        <v>0</v>
      </c>
      <c r="X6" s="809">
        <f t="shared" si="1"/>
        <v>0</v>
      </c>
      <c r="Y6" s="807">
        <f t="shared" si="1"/>
        <v>0</v>
      </c>
      <c r="Z6" s="807">
        <f t="shared" si="1"/>
        <v>0</v>
      </c>
      <c r="AA6" s="807">
        <f t="shared" si="1"/>
        <v>0</v>
      </c>
      <c r="AB6" s="807">
        <f t="shared" si="1"/>
        <v>0</v>
      </c>
      <c r="AC6" s="807">
        <f t="shared" si="1"/>
        <v>0</v>
      </c>
      <c r="AD6" s="807">
        <f t="shared" si="1"/>
        <v>0</v>
      </c>
      <c r="AE6" s="807">
        <f t="shared" si="1"/>
        <v>0</v>
      </c>
      <c r="AF6" s="807">
        <f t="shared" si="1"/>
        <v>0</v>
      </c>
      <c r="AG6" s="807">
        <f t="shared" si="1"/>
        <v>0</v>
      </c>
    </row>
    <row r="7" spans="1:33" ht="13.5" customHeight="1" thickBot="1">
      <c r="A7" s="542"/>
      <c r="B7" s="543"/>
      <c r="C7" s="544"/>
      <c r="D7" s="544"/>
      <c r="E7" s="544"/>
      <c r="F7" s="545"/>
      <c r="G7" s="546"/>
      <c r="H7" s="546"/>
      <c r="I7" s="546"/>
      <c r="J7" s="546"/>
      <c r="K7" s="546"/>
      <c r="L7" s="546"/>
      <c r="M7" s="546"/>
      <c r="N7" s="546"/>
      <c r="O7" s="546"/>
      <c r="P7" s="546"/>
      <c r="Q7" s="546"/>
      <c r="R7" s="546"/>
      <c r="S7" s="546"/>
      <c r="T7" s="546"/>
      <c r="U7" s="546"/>
      <c r="V7" s="655"/>
      <c r="W7" s="546"/>
      <c r="X7" s="668"/>
      <c r="Y7" s="546"/>
      <c r="Z7" s="546"/>
      <c r="AA7" s="546"/>
      <c r="AB7" s="546"/>
      <c r="AC7" s="546"/>
      <c r="AD7" s="546"/>
      <c r="AE7" s="546"/>
      <c r="AF7" s="546"/>
      <c r="AG7" s="546"/>
    </row>
    <row r="8" spans="1:33" ht="16.5" thickBot="1">
      <c r="A8" s="1351" t="s">
        <v>212</v>
      </c>
      <c r="B8" s="1355"/>
      <c r="C8" s="1356"/>
      <c r="D8" s="1356"/>
      <c r="E8" s="1356"/>
      <c r="F8" s="1357"/>
      <c r="G8" s="10">
        <f aca="true" t="shared" si="2" ref="G8:AG8">G9+G20+G26+G29+G31</f>
        <v>900000</v>
      </c>
      <c r="H8" s="10">
        <f t="shared" si="2"/>
        <v>1263000</v>
      </c>
      <c r="I8" s="10">
        <f t="shared" si="2"/>
        <v>1339000</v>
      </c>
      <c r="J8" s="10">
        <f t="shared" si="2"/>
        <v>840000</v>
      </c>
      <c r="K8" s="10">
        <f t="shared" si="2"/>
        <v>643000</v>
      </c>
      <c r="L8" s="10">
        <f t="shared" si="2"/>
        <v>300000</v>
      </c>
      <c r="M8" s="10">
        <f t="shared" si="2"/>
        <v>1000000</v>
      </c>
      <c r="N8" s="10">
        <f t="shared" si="2"/>
        <v>700000</v>
      </c>
      <c r="O8" s="10">
        <f t="shared" si="2"/>
        <v>7920000</v>
      </c>
      <c r="P8" s="10">
        <f t="shared" si="2"/>
        <v>850000</v>
      </c>
      <c r="Q8" s="10">
        <f t="shared" si="2"/>
        <v>7070000</v>
      </c>
      <c r="R8" s="810">
        <f t="shared" si="2"/>
        <v>2000000</v>
      </c>
      <c r="S8" s="810">
        <f t="shared" si="2"/>
        <v>4180000</v>
      </c>
      <c r="T8" s="810">
        <f>T9+T20+T26+T29+T31</f>
        <v>9750000</v>
      </c>
      <c r="U8" s="10">
        <f t="shared" si="2"/>
        <v>0</v>
      </c>
      <c r="V8" s="656">
        <f t="shared" si="2"/>
        <v>0</v>
      </c>
      <c r="W8" s="10">
        <f>W9+W20+W26+W29+W31</f>
        <v>0</v>
      </c>
      <c r="X8" s="669">
        <f t="shared" si="2"/>
        <v>0</v>
      </c>
      <c r="Y8" s="10">
        <f t="shared" si="2"/>
        <v>0</v>
      </c>
      <c r="Z8" s="10">
        <f t="shared" si="2"/>
        <v>0</v>
      </c>
      <c r="AA8" s="10">
        <f t="shared" si="2"/>
        <v>0</v>
      </c>
      <c r="AB8" s="10">
        <f t="shared" si="2"/>
        <v>0</v>
      </c>
      <c r="AC8" s="10">
        <f t="shared" si="2"/>
        <v>0</v>
      </c>
      <c r="AD8" s="10">
        <f t="shared" si="2"/>
        <v>0</v>
      </c>
      <c r="AE8" s="10">
        <f t="shared" si="2"/>
        <v>0</v>
      </c>
      <c r="AF8" s="10">
        <f t="shared" si="2"/>
        <v>0</v>
      </c>
      <c r="AG8" s="10">
        <f t="shared" si="2"/>
        <v>0</v>
      </c>
    </row>
    <row r="9" spans="1:33" ht="20.25" customHeight="1" thickBot="1">
      <c r="A9" s="1352"/>
      <c r="B9" s="814" t="s">
        <v>404</v>
      </c>
      <c r="C9" s="814" t="s">
        <v>118</v>
      </c>
      <c r="D9" s="814">
        <v>2</v>
      </c>
      <c r="E9" s="815" t="s">
        <v>161</v>
      </c>
      <c r="F9" s="816" t="s">
        <v>162</v>
      </c>
      <c r="G9" s="555">
        <f>SUM(G10:G18)</f>
        <v>610000</v>
      </c>
      <c r="H9" s="555">
        <f>SUM(H10:H18)</f>
        <v>960000</v>
      </c>
      <c r="I9" s="555">
        <f aca="true" t="shared" si="3" ref="I9:AG9">SUM(I10:I19)</f>
        <v>1035000</v>
      </c>
      <c r="J9" s="555">
        <f t="shared" si="3"/>
        <v>560000</v>
      </c>
      <c r="K9" s="555">
        <f t="shared" si="3"/>
        <v>433000</v>
      </c>
      <c r="L9" s="555">
        <f t="shared" si="3"/>
        <v>220000</v>
      </c>
      <c r="M9" s="555">
        <f t="shared" si="3"/>
        <v>800000</v>
      </c>
      <c r="N9" s="555">
        <f t="shared" si="3"/>
        <v>550000</v>
      </c>
      <c r="O9" s="556">
        <f t="shared" si="3"/>
        <v>6803000</v>
      </c>
      <c r="P9" s="555">
        <f t="shared" si="3"/>
        <v>678000</v>
      </c>
      <c r="Q9" s="672">
        <f t="shared" si="3"/>
        <v>6125000</v>
      </c>
      <c r="R9" s="555">
        <f t="shared" si="3"/>
        <v>1720000</v>
      </c>
      <c r="S9" s="555">
        <f t="shared" si="3"/>
        <v>3400000</v>
      </c>
      <c r="T9" s="555">
        <f>SUM(T10:T19)</f>
        <v>8680000</v>
      </c>
      <c r="U9" s="555">
        <f t="shared" si="3"/>
        <v>0</v>
      </c>
      <c r="V9" s="556">
        <f t="shared" si="3"/>
        <v>0</v>
      </c>
      <c r="W9" s="555">
        <f>SUM(W10:W19)</f>
        <v>0</v>
      </c>
      <c r="X9" s="672">
        <f t="shared" si="3"/>
        <v>0</v>
      </c>
      <c r="Y9" s="555">
        <f t="shared" si="3"/>
        <v>0</v>
      </c>
      <c r="Z9" s="555">
        <f t="shared" si="3"/>
        <v>0</v>
      </c>
      <c r="AA9" s="555">
        <f t="shared" si="3"/>
        <v>0</v>
      </c>
      <c r="AB9" s="555">
        <f t="shared" si="3"/>
        <v>0</v>
      </c>
      <c r="AC9" s="555">
        <f t="shared" si="3"/>
        <v>0</v>
      </c>
      <c r="AD9" s="555">
        <f t="shared" si="3"/>
        <v>0</v>
      </c>
      <c r="AE9" s="555">
        <f t="shared" si="3"/>
        <v>0</v>
      </c>
      <c r="AF9" s="555">
        <f t="shared" si="3"/>
        <v>0</v>
      </c>
      <c r="AG9" s="555">
        <f t="shared" si="3"/>
        <v>0</v>
      </c>
    </row>
    <row r="10" spans="1:33" ht="15" thickBot="1">
      <c r="A10" s="1353"/>
      <c r="B10" s="12" t="s">
        <v>404</v>
      </c>
      <c r="C10" s="12" t="s">
        <v>118</v>
      </c>
      <c r="D10" s="12">
        <v>2</v>
      </c>
      <c r="E10" s="12" t="s">
        <v>119</v>
      </c>
      <c r="F10" s="46" t="s">
        <v>120</v>
      </c>
      <c r="G10" s="13">
        <v>0</v>
      </c>
      <c r="H10" s="14">
        <v>140000</v>
      </c>
      <c r="I10" s="14">
        <v>50000</v>
      </c>
      <c r="J10" s="14">
        <v>30000</v>
      </c>
      <c r="K10" s="14">
        <v>20000</v>
      </c>
      <c r="L10" s="14">
        <v>0</v>
      </c>
      <c r="M10" s="14">
        <v>50000</v>
      </c>
      <c r="N10" s="613">
        <v>20000</v>
      </c>
      <c r="O10" s="614">
        <v>605000</v>
      </c>
      <c r="P10" s="615">
        <v>24000</v>
      </c>
      <c r="Q10" s="616">
        <f aca="true" t="shared" si="4" ref="Q10:Q17">O10-P10</f>
        <v>581000</v>
      </c>
      <c r="R10" s="613">
        <v>100000</v>
      </c>
      <c r="S10" s="727">
        <v>180000</v>
      </c>
      <c r="T10" s="727">
        <v>1000000</v>
      </c>
      <c r="U10" s="549"/>
      <c r="V10" s="657"/>
      <c r="W10" s="550">
        <f aca="true" t="shared" si="5" ref="W10:W19">U10-V10</f>
        <v>0</v>
      </c>
      <c r="X10" s="670"/>
      <c r="Y10" s="549"/>
      <c r="Z10" s="551"/>
      <c r="AA10" s="550">
        <f aca="true" t="shared" si="6" ref="AA10:AA19">Y10-Z10</f>
        <v>0</v>
      </c>
      <c r="AB10" s="551"/>
      <c r="AC10" s="549"/>
      <c r="AD10" s="551"/>
      <c r="AE10" s="550">
        <f aca="true" t="shared" si="7" ref="AE10:AE19">AC10-AD10</f>
        <v>0</v>
      </c>
      <c r="AF10" s="551"/>
      <c r="AG10" s="548">
        <f>U10+Y10+AC10</f>
        <v>0</v>
      </c>
    </row>
    <row r="11" spans="1:33" ht="15" thickBot="1">
      <c r="A11" s="1353"/>
      <c r="B11" s="15" t="s">
        <v>404</v>
      </c>
      <c r="C11" s="15" t="s">
        <v>118</v>
      </c>
      <c r="D11" s="15">
        <v>2</v>
      </c>
      <c r="E11" s="15" t="s">
        <v>100</v>
      </c>
      <c r="F11" s="161" t="s">
        <v>101</v>
      </c>
      <c r="G11" s="16">
        <v>0</v>
      </c>
      <c r="H11" s="16">
        <v>0</v>
      </c>
      <c r="I11" s="17">
        <v>0</v>
      </c>
      <c r="J11" s="17">
        <v>0</v>
      </c>
      <c r="K11" s="17">
        <v>53000</v>
      </c>
      <c r="L11" s="17">
        <v>40000</v>
      </c>
      <c r="M11" s="17">
        <v>300000</v>
      </c>
      <c r="N11" s="617">
        <v>150000</v>
      </c>
      <c r="O11" s="618">
        <v>643000</v>
      </c>
      <c r="P11" s="619">
        <v>182000</v>
      </c>
      <c r="Q11" s="620">
        <f>O11-P11</f>
        <v>461000</v>
      </c>
      <c r="R11" s="617">
        <v>50000</v>
      </c>
      <c r="S11" s="728">
        <v>80000</v>
      </c>
      <c r="T11" s="728">
        <v>800000</v>
      </c>
      <c r="U11" s="553"/>
      <c r="V11" s="658"/>
      <c r="W11" s="550">
        <f t="shared" si="5"/>
        <v>0</v>
      </c>
      <c r="X11" s="671"/>
      <c r="Y11" s="553"/>
      <c r="Z11" s="547"/>
      <c r="AA11" s="550">
        <f t="shared" si="6"/>
        <v>0</v>
      </c>
      <c r="AB11" s="547"/>
      <c r="AC11" s="553"/>
      <c r="AD11" s="547"/>
      <c r="AE11" s="550">
        <f t="shared" si="7"/>
        <v>0</v>
      </c>
      <c r="AF11" s="547"/>
      <c r="AG11" s="548">
        <f>X11+AB11+AF11</f>
        <v>0</v>
      </c>
    </row>
    <row r="12" spans="1:33" ht="15" thickBot="1">
      <c r="A12" s="1353"/>
      <c r="B12" s="15" t="s">
        <v>404</v>
      </c>
      <c r="C12" s="233" t="s">
        <v>118</v>
      </c>
      <c r="D12" s="233">
        <v>2</v>
      </c>
      <c r="E12" s="233" t="s">
        <v>121</v>
      </c>
      <c r="F12" s="234" t="s">
        <v>122</v>
      </c>
      <c r="G12" s="16">
        <v>80000</v>
      </c>
      <c r="H12" s="16">
        <v>50000</v>
      </c>
      <c r="I12" s="17">
        <v>54000</v>
      </c>
      <c r="J12" s="17">
        <v>50000</v>
      </c>
      <c r="K12" s="17">
        <v>20000</v>
      </c>
      <c r="L12" s="17">
        <v>20000</v>
      </c>
      <c r="M12" s="17">
        <v>50000</v>
      </c>
      <c r="N12" s="617">
        <v>25000</v>
      </c>
      <c r="O12" s="618">
        <v>130000</v>
      </c>
      <c r="P12" s="619">
        <v>30000</v>
      </c>
      <c r="Q12" s="620">
        <f t="shared" si="4"/>
        <v>100000</v>
      </c>
      <c r="R12" s="617">
        <v>50000</v>
      </c>
      <c r="S12" s="728">
        <v>80000</v>
      </c>
      <c r="T12" s="728">
        <v>200000</v>
      </c>
      <c r="U12" s="553"/>
      <c r="V12" s="658"/>
      <c r="W12" s="550">
        <f t="shared" si="5"/>
        <v>0</v>
      </c>
      <c r="X12" s="671"/>
      <c r="Y12" s="553"/>
      <c r="Z12" s="552"/>
      <c r="AA12" s="550">
        <f t="shared" si="6"/>
        <v>0</v>
      </c>
      <c r="AB12" s="552"/>
      <c r="AC12" s="553"/>
      <c r="AD12" s="547"/>
      <c r="AE12" s="550">
        <f t="shared" si="7"/>
        <v>0</v>
      </c>
      <c r="AF12" s="552"/>
      <c r="AG12" s="548">
        <f aca="true" t="shared" si="8" ref="AG12:AG32">X12+AB12+AF12</f>
        <v>0</v>
      </c>
    </row>
    <row r="13" spans="1:33" ht="15" thickBot="1">
      <c r="A13" s="1353"/>
      <c r="B13" s="15" t="s">
        <v>404</v>
      </c>
      <c r="C13" s="18" t="s">
        <v>118</v>
      </c>
      <c r="D13" s="18">
        <v>2</v>
      </c>
      <c r="E13" s="18" t="s">
        <v>143</v>
      </c>
      <c r="F13" s="43" t="s">
        <v>172</v>
      </c>
      <c r="G13" s="35">
        <v>250000</v>
      </c>
      <c r="H13" s="16">
        <v>500000</v>
      </c>
      <c r="I13" s="17">
        <v>500000</v>
      </c>
      <c r="J13" s="17">
        <v>350000</v>
      </c>
      <c r="K13" s="17">
        <v>280000</v>
      </c>
      <c r="L13" s="17">
        <v>100000</v>
      </c>
      <c r="M13" s="17">
        <v>250000</v>
      </c>
      <c r="N13" s="617">
        <v>100000</v>
      </c>
      <c r="O13" s="618">
        <v>1590000</v>
      </c>
      <c r="P13" s="619">
        <v>120000</v>
      </c>
      <c r="Q13" s="620">
        <f>O13-P13</f>
        <v>1470000</v>
      </c>
      <c r="R13" s="617">
        <v>100000</v>
      </c>
      <c r="S13" s="728">
        <v>1000000</v>
      </c>
      <c r="T13" s="728">
        <v>2000000</v>
      </c>
      <c r="U13" s="553"/>
      <c r="V13" s="658"/>
      <c r="W13" s="550">
        <f t="shared" si="5"/>
        <v>0</v>
      </c>
      <c r="X13" s="671"/>
      <c r="Y13" s="553"/>
      <c r="Z13" s="552"/>
      <c r="AA13" s="550">
        <f t="shared" si="6"/>
        <v>0</v>
      </c>
      <c r="AB13" s="552"/>
      <c r="AC13" s="553"/>
      <c r="AD13" s="547"/>
      <c r="AE13" s="550">
        <f t="shared" si="7"/>
        <v>0</v>
      </c>
      <c r="AF13" s="552"/>
      <c r="AG13" s="548">
        <f t="shared" si="8"/>
        <v>0</v>
      </c>
    </row>
    <row r="14" spans="1:33" ht="15" thickBot="1">
      <c r="A14" s="1353"/>
      <c r="B14" s="15" t="s">
        <v>404</v>
      </c>
      <c r="C14" s="18" t="s">
        <v>118</v>
      </c>
      <c r="D14" s="18">
        <v>2</v>
      </c>
      <c r="E14" s="18" t="s">
        <v>123</v>
      </c>
      <c r="F14" s="162" t="s">
        <v>124</v>
      </c>
      <c r="G14" s="19">
        <v>220000</v>
      </c>
      <c r="H14" s="19">
        <v>200000</v>
      </c>
      <c r="I14" s="17">
        <v>240000</v>
      </c>
      <c r="J14" s="17">
        <v>50000</v>
      </c>
      <c r="K14" s="17">
        <v>20000</v>
      </c>
      <c r="L14" s="17">
        <v>20000</v>
      </c>
      <c r="M14" s="17">
        <v>50000</v>
      </c>
      <c r="N14" s="617">
        <v>200000</v>
      </c>
      <c r="O14" s="618">
        <v>2700000</v>
      </c>
      <c r="P14" s="619">
        <v>256000</v>
      </c>
      <c r="Q14" s="620">
        <f t="shared" si="4"/>
        <v>2444000</v>
      </c>
      <c r="R14" s="617">
        <v>1200000</v>
      </c>
      <c r="S14" s="728">
        <v>1700000</v>
      </c>
      <c r="T14" s="728">
        <v>4000000</v>
      </c>
      <c r="U14" s="553"/>
      <c r="V14" s="658"/>
      <c r="W14" s="550">
        <f t="shared" si="5"/>
        <v>0</v>
      </c>
      <c r="X14" s="671"/>
      <c r="Y14" s="553"/>
      <c r="Z14" s="552"/>
      <c r="AA14" s="550">
        <f t="shared" si="6"/>
        <v>0</v>
      </c>
      <c r="AB14" s="552"/>
      <c r="AC14" s="553"/>
      <c r="AD14" s="547"/>
      <c r="AE14" s="550">
        <f t="shared" si="7"/>
        <v>0</v>
      </c>
      <c r="AF14" s="552"/>
      <c r="AG14" s="548">
        <f t="shared" si="8"/>
        <v>0</v>
      </c>
    </row>
    <row r="15" spans="1:33" ht="15" thickBot="1">
      <c r="A15" s="1353"/>
      <c r="B15" s="15" t="s">
        <v>404</v>
      </c>
      <c r="C15" s="18" t="s">
        <v>118</v>
      </c>
      <c r="D15" s="18">
        <v>2</v>
      </c>
      <c r="E15" s="18" t="s">
        <v>125</v>
      </c>
      <c r="F15" s="162" t="s">
        <v>11</v>
      </c>
      <c r="G15" s="20">
        <v>0</v>
      </c>
      <c r="H15" s="19">
        <v>30000</v>
      </c>
      <c r="I15" s="17">
        <v>150000</v>
      </c>
      <c r="J15" s="17">
        <v>50000</v>
      </c>
      <c r="K15" s="17">
        <v>20000</v>
      </c>
      <c r="L15" s="17">
        <v>20000</v>
      </c>
      <c r="M15" s="17">
        <v>50000</v>
      </c>
      <c r="N15" s="617">
        <v>20000</v>
      </c>
      <c r="O15" s="618">
        <v>255000</v>
      </c>
      <c r="P15" s="619">
        <v>24000</v>
      </c>
      <c r="Q15" s="620">
        <f t="shared" si="4"/>
        <v>231000</v>
      </c>
      <c r="R15" s="617">
        <v>100000</v>
      </c>
      <c r="S15" s="728">
        <v>160000</v>
      </c>
      <c r="T15" s="728">
        <v>200000</v>
      </c>
      <c r="U15" s="553"/>
      <c r="V15" s="658"/>
      <c r="W15" s="550">
        <f t="shared" si="5"/>
        <v>0</v>
      </c>
      <c r="X15" s="671"/>
      <c r="Y15" s="553"/>
      <c r="Z15" s="552"/>
      <c r="AA15" s="550">
        <f t="shared" si="6"/>
        <v>0</v>
      </c>
      <c r="AB15" s="552"/>
      <c r="AC15" s="553"/>
      <c r="AD15" s="547"/>
      <c r="AE15" s="550">
        <f t="shared" si="7"/>
        <v>0</v>
      </c>
      <c r="AF15" s="552"/>
      <c r="AG15" s="548">
        <f t="shared" si="8"/>
        <v>0</v>
      </c>
    </row>
    <row r="16" spans="1:33" ht="15" thickBot="1">
      <c r="A16" s="1353"/>
      <c r="B16" s="15" t="s">
        <v>404</v>
      </c>
      <c r="C16" s="18" t="s">
        <v>118</v>
      </c>
      <c r="D16" s="18">
        <v>2</v>
      </c>
      <c r="E16" s="18" t="s">
        <v>126</v>
      </c>
      <c r="F16" s="162" t="s">
        <v>170</v>
      </c>
      <c r="G16" s="19">
        <v>60000</v>
      </c>
      <c r="H16" s="19">
        <v>30000</v>
      </c>
      <c r="I16" s="17">
        <v>31000</v>
      </c>
      <c r="J16" s="17">
        <v>30000</v>
      </c>
      <c r="K16" s="17">
        <v>20000</v>
      </c>
      <c r="L16" s="17">
        <v>20000</v>
      </c>
      <c r="M16" s="17">
        <v>50000</v>
      </c>
      <c r="N16" s="617">
        <v>20000</v>
      </c>
      <c r="O16" s="618">
        <v>710000</v>
      </c>
      <c r="P16" s="619">
        <v>24000</v>
      </c>
      <c r="Q16" s="620">
        <f t="shared" si="4"/>
        <v>686000</v>
      </c>
      <c r="R16" s="617">
        <v>100000</v>
      </c>
      <c r="S16" s="728">
        <v>160000</v>
      </c>
      <c r="T16" s="728">
        <v>400000</v>
      </c>
      <c r="U16" s="553"/>
      <c r="V16" s="658"/>
      <c r="W16" s="550">
        <f t="shared" si="5"/>
        <v>0</v>
      </c>
      <c r="X16" s="671"/>
      <c r="Y16" s="553"/>
      <c r="Z16" s="552"/>
      <c r="AA16" s="550">
        <f t="shared" si="6"/>
        <v>0</v>
      </c>
      <c r="AB16" s="552"/>
      <c r="AC16" s="553"/>
      <c r="AD16" s="547"/>
      <c r="AE16" s="550">
        <f t="shared" si="7"/>
        <v>0</v>
      </c>
      <c r="AF16" s="552"/>
      <c r="AG16" s="548">
        <f t="shared" si="8"/>
        <v>0</v>
      </c>
    </row>
    <row r="17" spans="1:33" ht="15" thickBot="1">
      <c r="A17" s="1353"/>
      <c r="B17" s="15" t="s">
        <v>404</v>
      </c>
      <c r="C17" s="18" t="s">
        <v>118</v>
      </c>
      <c r="D17" s="18">
        <v>2</v>
      </c>
      <c r="E17" s="18" t="s">
        <v>127</v>
      </c>
      <c r="F17" s="162" t="s">
        <v>128</v>
      </c>
      <c r="G17" s="20">
        <v>0</v>
      </c>
      <c r="H17" s="19">
        <v>10000</v>
      </c>
      <c r="I17" s="17">
        <v>10000</v>
      </c>
      <c r="J17" s="17">
        <v>0</v>
      </c>
      <c r="K17" s="17">
        <v>0</v>
      </c>
      <c r="L17" s="17">
        <v>0</v>
      </c>
      <c r="M17" s="17">
        <v>0</v>
      </c>
      <c r="N17" s="617">
        <v>5000</v>
      </c>
      <c r="O17" s="618">
        <v>100000</v>
      </c>
      <c r="P17" s="619">
        <v>6000</v>
      </c>
      <c r="Q17" s="620">
        <f t="shared" si="4"/>
        <v>94000</v>
      </c>
      <c r="R17" s="617">
        <v>20000</v>
      </c>
      <c r="S17" s="728">
        <v>40000</v>
      </c>
      <c r="T17" s="728">
        <v>60000</v>
      </c>
      <c r="U17" s="553"/>
      <c r="V17" s="658"/>
      <c r="W17" s="550">
        <f t="shared" si="5"/>
        <v>0</v>
      </c>
      <c r="X17" s="671"/>
      <c r="Y17" s="553"/>
      <c r="Z17" s="552"/>
      <c r="AA17" s="550">
        <f t="shared" si="6"/>
        <v>0</v>
      </c>
      <c r="AB17" s="552"/>
      <c r="AC17" s="553"/>
      <c r="AD17" s="547"/>
      <c r="AE17" s="550">
        <f t="shared" si="7"/>
        <v>0</v>
      </c>
      <c r="AF17" s="552"/>
      <c r="AG17" s="548">
        <f t="shared" si="8"/>
        <v>0</v>
      </c>
    </row>
    <row r="18" spans="1:33" ht="15" thickBot="1">
      <c r="A18" s="1353"/>
      <c r="B18" s="15" t="s">
        <v>404</v>
      </c>
      <c r="C18" s="18" t="s">
        <v>118</v>
      </c>
      <c r="D18" s="18">
        <v>2</v>
      </c>
      <c r="E18" s="18" t="s">
        <v>402</v>
      </c>
      <c r="F18" s="162" t="s">
        <v>403</v>
      </c>
      <c r="G18" s="20">
        <v>0</v>
      </c>
      <c r="H18" s="19">
        <v>0</v>
      </c>
      <c r="I18" s="17">
        <v>0</v>
      </c>
      <c r="J18" s="17">
        <v>0</v>
      </c>
      <c r="K18" s="17">
        <v>0</v>
      </c>
      <c r="L18" s="17">
        <v>0</v>
      </c>
      <c r="M18" s="17">
        <v>0</v>
      </c>
      <c r="N18" s="617">
        <v>5000</v>
      </c>
      <c r="O18" s="618">
        <v>30000</v>
      </c>
      <c r="P18" s="619">
        <v>6000</v>
      </c>
      <c r="Q18" s="620">
        <f>O18-P18</f>
        <v>24000</v>
      </c>
      <c r="R18" s="617"/>
      <c r="S18" s="728"/>
      <c r="T18" s="728">
        <v>20000</v>
      </c>
      <c r="U18" s="553"/>
      <c r="V18" s="658"/>
      <c r="W18" s="550">
        <f t="shared" si="5"/>
        <v>0</v>
      </c>
      <c r="X18" s="671"/>
      <c r="Y18" s="553"/>
      <c r="Z18" s="552"/>
      <c r="AA18" s="550">
        <f t="shared" si="6"/>
        <v>0</v>
      </c>
      <c r="AB18" s="552"/>
      <c r="AC18" s="553"/>
      <c r="AD18" s="547"/>
      <c r="AE18" s="550">
        <f t="shared" si="7"/>
        <v>0</v>
      </c>
      <c r="AF18" s="552"/>
      <c r="AG18" s="548">
        <f t="shared" si="8"/>
        <v>0</v>
      </c>
    </row>
    <row r="19" spans="1:33" ht="15" thickBot="1">
      <c r="A19" s="1353"/>
      <c r="B19" s="15" t="s">
        <v>404</v>
      </c>
      <c r="C19" s="18" t="s">
        <v>118</v>
      </c>
      <c r="D19" s="18">
        <v>2</v>
      </c>
      <c r="E19" s="18" t="s">
        <v>166</v>
      </c>
      <c r="F19" s="162" t="s">
        <v>401</v>
      </c>
      <c r="G19" s="20">
        <v>0</v>
      </c>
      <c r="H19" s="19">
        <v>0</v>
      </c>
      <c r="I19" s="17">
        <v>0</v>
      </c>
      <c r="J19" s="17">
        <v>0</v>
      </c>
      <c r="K19" s="17">
        <v>0</v>
      </c>
      <c r="L19" s="17">
        <v>0</v>
      </c>
      <c r="M19" s="17">
        <v>0</v>
      </c>
      <c r="N19" s="617">
        <v>5000</v>
      </c>
      <c r="O19" s="618">
        <v>40000</v>
      </c>
      <c r="P19" s="621">
        <v>6000</v>
      </c>
      <c r="Q19" s="622">
        <f>O19-P19</f>
        <v>34000</v>
      </c>
      <c r="R19" s="617"/>
      <c r="S19" s="729"/>
      <c r="T19" s="729"/>
      <c r="U19" s="554"/>
      <c r="V19" s="658"/>
      <c r="W19" s="550">
        <f t="shared" si="5"/>
        <v>0</v>
      </c>
      <c r="X19" s="671"/>
      <c r="Y19" s="554"/>
      <c r="Z19" s="552"/>
      <c r="AA19" s="550">
        <f t="shared" si="6"/>
        <v>0</v>
      </c>
      <c r="AB19" s="552"/>
      <c r="AC19" s="554"/>
      <c r="AD19" s="552"/>
      <c r="AE19" s="550">
        <f t="shared" si="7"/>
        <v>0</v>
      </c>
      <c r="AF19" s="552"/>
      <c r="AG19" s="548">
        <f t="shared" si="8"/>
        <v>0</v>
      </c>
    </row>
    <row r="20" spans="1:33" ht="16.5" thickBot="1">
      <c r="A20" s="1353"/>
      <c r="B20" s="817" t="s">
        <v>117</v>
      </c>
      <c r="C20" s="817" t="s">
        <v>118</v>
      </c>
      <c r="D20" s="817">
        <v>2</v>
      </c>
      <c r="E20" s="818" t="s">
        <v>163</v>
      </c>
      <c r="F20" s="819" t="s">
        <v>164</v>
      </c>
      <c r="G20" s="811">
        <f aca="true" t="shared" si="9" ref="G20:AG20">SUM(G21:G25)</f>
        <v>120000</v>
      </c>
      <c r="H20" s="811">
        <f t="shared" si="9"/>
        <v>123000</v>
      </c>
      <c r="I20" s="811">
        <f t="shared" si="9"/>
        <v>189000</v>
      </c>
      <c r="J20" s="811">
        <f>SUM(J21:J25)</f>
        <v>110000</v>
      </c>
      <c r="K20" s="811">
        <f>SUM(K21:K25)</f>
        <v>100000</v>
      </c>
      <c r="L20" s="811">
        <f>SUM(L21:L25)</f>
        <v>20000</v>
      </c>
      <c r="M20" s="811">
        <f>SUM(M21:M25)</f>
        <v>20000</v>
      </c>
      <c r="N20" s="811">
        <f>SUM(N21:N25)</f>
        <v>13000</v>
      </c>
      <c r="O20" s="812">
        <f t="shared" si="9"/>
        <v>470000</v>
      </c>
      <c r="P20" s="811">
        <f t="shared" si="9"/>
        <v>18000</v>
      </c>
      <c r="Q20" s="820">
        <f t="shared" si="9"/>
        <v>452000</v>
      </c>
      <c r="R20" s="811">
        <f aca="true" t="shared" si="10" ref="R20:W20">SUM(R21:R25)</f>
        <v>150000</v>
      </c>
      <c r="S20" s="811">
        <f t="shared" si="10"/>
        <v>300000</v>
      </c>
      <c r="T20" s="811">
        <f t="shared" si="10"/>
        <v>520000</v>
      </c>
      <c r="U20" s="821">
        <f t="shared" si="10"/>
        <v>0</v>
      </c>
      <c r="V20" s="812">
        <f t="shared" si="10"/>
        <v>0</v>
      </c>
      <c r="W20" s="822">
        <f t="shared" si="10"/>
        <v>0</v>
      </c>
      <c r="X20" s="813">
        <f t="shared" si="9"/>
        <v>0</v>
      </c>
      <c r="Y20" s="821">
        <f t="shared" si="9"/>
        <v>0</v>
      </c>
      <c r="Z20" s="811">
        <f t="shared" si="9"/>
        <v>0</v>
      </c>
      <c r="AA20" s="822">
        <f t="shared" si="9"/>
        <v>0</v>
      </c>
      <c r="AB20" s="811">
        <f t="shared" si="9"/>
        <v>0</v>
      </c>
      <c r="AC20" s="821">
        <f t="shared" si="9"/>
        <v>0</v>
      </c>
      <c r="AD20" s="811">
        <f t="shared" si="9"/>
        <v>0</v>
      </c>
      <c r="AE20" s="822">
        <f t="shared" si="9"/>
        <v>0</v>
      </c>
      <c r="AF20" s="811">
        <f t="shared" si="9"/>
        <v>0</v>
      </c>
      <c r="AG20" s="811">
        <f t="shared" si="9"/>
        <v>0</v>
      </c>
    </row>
    <row r="21" spans="1:33" ht="15" thickBot="1">
      <c r="A21" s="1353"/>
      <c r="B21" s="12" t="s">
        <v>404</v>
      </c>
      <c r="C21" s="15" t="s">
        <v>118</v>
      </c>
      <c r="D21" s="15">
        <v>2</v>
      </c>
      <c r="E21" s="15" t="s">
        <v>132</v>
      </c>
      <c r="F21" s="161" t="s">
        <v>133</v>
      </c>
      <c r="G21" s="20">
        <v>0</v>
      </c>
      <c r="H21" s="19">
        <v>20000</v>
      </c>
      <c r="I21" s="17">
        <v>21000</v>
      </c>
      <c r="J21" s="17">
        <v>20000</v>
      </c>
      <c r="K21" s="17">
        <v>20000</v>
      </c>
      <c r="L21" s="17">
        <v>10000</v>
      </c>
      <c r="M21" s="17">
        <v>10000</v>
      </c>
      <c r="N21" s="617">
        <v>2000</v>
      </c>
      <c r="O21" s="618">
        <v>60000</v>
      </c>
      <c r="P21" s="619">
        <v>3000</v>
      </c>
      <c r="Q21" s="620">
        <f>O21-P21</f>
        <v>57000</v>
      </c>
      <c r="R21" s="617">
        <v>50000</v>
      </c>
      <c r="S21" s="730">
        <v>40000</v>
      </c>
      <c r="T21" s="730">
        <v>100000</v>
      </c>
      <c r="U21" s="549"/>
      <c r="V21" s="658"/>
      <c r="W21" s="550">
        <f>U21-V21</f>
        <v>0</v>
      </c>
      <c r="X21" s="671"/>
      <c r="Y21" s="549"/>
      <c r="Z21" s="552"/>
      <c r="AA21" s="550">
        <f>Y21-Z21</f>
        <v>0</v>
      </c>
      <c r="AB21" s="552"/>
      <c r="AC21" s="549"/>
      <c r="AD21" s="552"/>
      <c r="AE21" s="550">
        <f>AC21-AD21</f>
        <v>0</v>
      </c>
      <c r="AF21" s="552"/>
      <c r="AG21" s="548">
        <f t="shared" si="8"/>
        <v>0</v>
      </c>
    </row>
    <row r="22" spans="1:33" ht="15" thickBot="1">
      <c r="A22" s="1353"/>
      <c r="B22" s="15" t="s">
        <v>404</v>
      </c>
      <c r="C22" s="18" t="s">
        <v>118</v>
      </c>
      <c r="D22" s="18">
        <v>2</v>
      </c>
      <c r="E22" s="18" t="s">
        <v>134</v>
      </c>
      <c r="F22" s="162" t="s">
        <v>135</v>
      </c>
      <c r="G22" s="19">
        <v>100000</v>
      </c>
      <c r="H22" s="19">
        <v>59000</v>
      </c>
      <c r="I22" s="17">
        <v>105000</v>
      </c>
      <c r="J22" s="17">
        <v>30000</v>
      </c>
      <c r="K22" s="17">
        <v>20000</v>
      </c>
      <c r="L22" s="17">
        <v>10000</v>
      </c>
      <c r="M22" s="17">
        <v>10000</v>
      </c>
      <c r="N22" s="617">
        <v>5000</v>
      </c>
      <c r="O22" s="618">
        <v>120000</v>
      </c>
      <c r="P22" s="619">
        <v>6000</v>
      </c>
      <c r="Q22" s="620">
        <f>O22-P22</f>
        <v>114000</v>
      </c>
      <c r="R22" s="617">
        <v>100000</v>
      </c>
      <c r="S22" s="728">
        <v>260000</v>
      </c>
      <c r="T22" s="728">
        <v>120000</v>
      </c>
      <c r="U22" s="553"/>
      <c r="V22" s="658"/>
      <c r="W22" s="560">
        <f>U22-V22</f>
        <v>0</v>
      </c>
      <c r="X22" s="671"/>
      <c r="Y22" s="553"/>
      <c r="Z22" s="552"/>
      <c r="AA22" s="560">
        <f>Y22-Z22</f>
        <v>0</v>
      </c>
      <c r="AB22" s="552"/>
      <c r="AC22" s="553"/>
      <c r="AD22" s="552"/>
      <c r="AE22" s="560">
        <f>AC22-AD22</f>
        <v>0</v>
      </c>
      <c r="AF22" s="552"/>
      <c r="AG22" s="548">
        <f t="shared" si="8"/>
        <v>0</v>
      </c>
    </row>
    <row r="23" spans="1:33" ht="15" thickBot="1">
      <c r="A23" s="1353"/>
      <c r="B23" s="15" t="s">
        <v>404</v>
      </c>
      <c r="C23" s="18" t="s">
        <v>118</v>
      </c>
      <c r="D23" s="18">
        <v>2</v>
      </c>
      <c r="E23" s="18" t="s">
        <v>136</v>
      </c>
      <c r="F23" s="162" t="s">
        <v>137</v>
      </c>
      <c r="G23" s="19">
        <v>20000</v>
      </c>
      <c r="H23" s="19">
        <v>15000</v>
      </c>
      <c r="I23" s="17">
        <v>16000</v>
      </c>
      <c r="J23" s="17">
        <v>20000</v>
      </c>
      <c r="K23" s="17">
        <v>20000</v>
      </c>
      <c r="L23" s="17">
        <v>0</v>
      </c>
      <c r="M23" s="17">
        <v>0</v>
      </c>
      <c r="N23" s="617">
        <v>2000</v>
      </c>
      <c r="O23" s="618">
        <v>100000</v>
      </c>
      <c r="P23" s="619">
        <v>3000</v>
      </c>
      <c r="Q23" s="620">
        <f>O23-P23</f>
        <v>97000</v>
      </c>
      <c r="R23" s="617"/>
      <c r="S23" s="728"/>
      <c r="T23" s="728">
        <v>100000</v>
      </c>
      <c r="U23" s="553"/>
      <c r="V23" s="658"/>
      <c r="W23" s="560">
        <f>U23-V23</f>
        <v>0</v>
      </c>
      <c r="X23" s="671"/>
      <c r="Y23" s="553"/>
      <c r="Z23" s="552"/>
      <c r="AA23" s="560">
        <f>Y23-Z23</f>
        <v>0</v>
      </c>
      <c r="AB23" s="552"/>
      <c r="AC23" s="553"/>
      <c r="AD23" s="552"/>
      <c r="AE23" s="560">
        <f>AC23-AD23</f>
        <v>0</v>
      </c>
      <c r="AF23" s="552"/>
      <c r="AG23" s="548">
        <f t="shared" si="8"/>
        <v>0</v>
      </c>
    </row>
    <row r="24" spans="1:33" ht="15" thickBot="1">
      <c r="A24" s="1353"/>
      <c r="B24" s="15" t="s">
        <v>404</v>
      </c>
      <c r="C24" s="24" t="s">
        <v>118</v>
      </c>
      <c r="D24" s="24">
        <v>2</v>
      </c>
      <c r="E24" s="24" t="s">
        <v>138</v>
      </c>
      <c r="F24" s="163" t="s">
        <v>139</v>
      </c>
      <c r="G24" s="25">
        <v>0</v>
      </c>
      <c r="H24" s="26">
        <v>14000</v>
      </c>
      <c r="I24" s="17">
        <v>31000</v>
      </c>
      <c r="J24" s="17">
        <v>20000</v>
      </c>
      <c r="K24" s="17">
        <v>20000</v>
      </c>
      <c r="L24" s="17">
        <v>0</v>
      </c>
      <c r="M24" s="17">
        <v>0</v>
      </c>
      <c r="N24" s="617">
        <v>2000</v>
      </c>
      <c r="O24" s="618">
        <v>100000</v>
      </c>
      <c r="P24" s="619">
        <v>3000</v>
      </c>
      <c r="Q24" s="620">
        <f>O24-P24</f>
        <v>97000</v>
      </c>
      <c r="R24" s="617"/>
      <c r="S24" s="728"/>
      <c r="T24" s="728">
        <v>100000</v>
      </c>
      <c r="U24" s="553"/>
      <c r="V24" s="658"/>
      <c r="W24" s="560">
        <f>U24-V24</f>
        <v>0</v>
      </c>
      <c r="X24" s="671"/>
      <c r="Y24" s="553"/>
      <c r="Z24" s="552"/>
      <c r="AA24" s="560">
        <f>Y24-Z24</f>
        <v>0</v>
      </c>
      <c r="AB24" s="552"/>
      <c r="AC24" s="553"/>
      <c r="AD24" s="552"/>
      <c r="AE24" s="560">
        <f>AC24-AD24</f>
        <v>0</v>
      </c>
      <c r="AF24" s="552"/>
      <c r="AG24" s="548">
        <f t="shared" si="8"/>
        <v>0</v>
      </c>
    </row>
    <row r="25" spans="1:33" ht="15" thickBot="1">
      <c r="A25" s="1353"/>
      <c r="B25" s="15" t="s">
        <v>404</v>
      </c>
      <c r="C25" s="24" t="s">
        <v>118</v>
      </c>
      <c r="D25" s="24">
        <v>2</v>
      </c>
      <c r="E25" s="24" t="s">
        <v>140</v>
      </c>
      <c r="F25" s="163" t="s">
        <v>141</v>
      </c>
      <c r="G25" s="25">
        <v>0</v>
      </c>
      <c r="H25" s="26">
        <v>15000</v>
      </c>
      <c r="I25" s="17">
        <v>16000</v>
      </c>
      <c r="J25" s="17">
        <v>20000</v>
      </c>
      <c r="K25" s="17">
        <v>20000</v>
      </c>
      <c r="L25" s="17">
        <v>0</v>
      </c>
      <c r="M25" s="17">
        <v>0</v>
      </c>
      <c r="N25" s="617">
        <v>2000</v>
      </c>
      <c r="O25" s="618">
        <v>90000</v>
      </c>
      <c r="P25" s="619">
        <v>3000</v>
      </c>
      <c r="Q25" s="620">
        <f>O25-P25</f>
        <v>87000</v>
      </c>
      <c r="R25" s="617"/>
      <c r="S25" s="731"/>
      <c r="T25" s="731">
        <v>100000</v>
      </c>
      <c r="U25" s="561"/>
      <c r="V25" s="658"/>
      <c r="W25" s="562">
        <f>U25-V25</f>
        <v>0</v>
      </c>
      <c r="X25" s="671"/>
      <c r="Y25" s="561"/>
      <c r="Z25" s="552"/>
      <c r="AA25" s="562">
        <f>Y25-Z25</f>
        <v>0</v>
      </c>
      <c r="AB25" s="552"/>
      <c r="AC25" s="561"/>
      <c r="AD25" s="552"/>
      <c r="AE25" s="562">
        <f>AC25-AD25</f>
        <v>0</v>
      </c>
      <c r="AF25" s="552"/>
      <c r="AG25" s="548">
        <f t="shared" si="8"/>
        <v>0</v>
      </c>
    </row>
    <row r="26" spans="1:33" ht="15.75" thickBot="1">
      <c r="A26" s="1353"/>
      <c r="B26" s="21" t="s">
        <v>117</v>
      </c>
      <c r="C26" s="21" t="s">
        <v>118</v>
      </c>
      <c r="D26" s="21">
        <v>2</v>
      </c>
      <c r="E26" s="22" t="s">
        <v>2</v>
      </c>
      <c r="F26" s="23" t="s">
        <v>3</v>
      </c>
      <c r="G26" s="11">
        <f aca="true" t="shared" si="11" ref="G26:AG26">SUM(G27:G28)</f>
        <v>150000</v>
      </c>
      <c r="H26" s="11">
        <f t="shared" si="11"/>
        <v>150000</v>
      </c>
      <c r="I26" s="11">
        <f t="shared" si="11"/>
        <v>100000</v>
      </c>
      <c r="J26" s="11">
        <f t="shared" si="11"/>
        <v>150000</v>
      </c>
      <c r="K26" s="11">
        <f t="shared" si="11"/>
        <v>70000</v>
      </c>
      <c r="L26" s="11">
        <f t="shared" si="11"/>
        <v>40000</v>
      </c>
      <c r="M26" s="11">
        <f>SUM(M27:M28)</f>
        <v>140000</v>
      </c>
      <c r="N26" s="555">
        <f>SUM(N27:N28)</f>
        <v>100000</v>
      </c>
      <c r="O26" s="556">
        <f t="shared" si="11"/>
        <v>492000</v>
      </c>
      <c r="P26" s="555">
        <f t="shared" si="11"/>
        <v>124000</v>
      </c>
      <c r="Q26" s="557">
        <f t="shared" si="11"/>
        <v>368000</v>
      </c>
      <c r="R26" s="555">
        <f t="shared" si="11"/>
        <v>100000</v>
      </c>
      <c r="S26" s="555">
        <f t="shared" si="11"/>
        <v>400000</v>
      </c>
      <c r="T26" s="555">
        <f>SUM(T27:T28)</f>
        <v>500000</v>
      </c>
      <c r="U26" s="558">
        <f t="shared" si="11"/>
        <v>0</v>
      </c>
      <c r="V26" s="556">
        <f t="shared" si="11"/>
        <v>0</v>
      </c>
      <c r="W26" s="559">
        <f>SUM(W27:W28)</f>
        <v>0</v>
      </c>
      <c r="X26" s="672">
        <f t="shared" si="11"/>
        <v>0</v>
      </c>
      <c r="Y26" s="558">
        <f t="shared" si="11"/>
        <v>0</v>
      </c>
      <c r="Z26" s="555">
        <f t="shared" si="11"/>
        <v>0</v>
      </c>
      <c r="AA26" s="559">
        <f t="shared" si="11"/>
        <v>0</v>
      </c>
      <c r="AB26" s="555">
        <f t="shared" si="11"/>
        <v>0</v>
      </c>
      <c r="AC26" s="558">
        <f t="shared" si="11"/>
        <v>0</v>
      </c>
      <c r="AD26" s="555">
        <f t="shared" si="11"/>
        <v>0</v>
      </c>
      <c r="AE26" s="559">
        <f t="shared" si="11"/>
        <v>0</v>
      </c>
      <c r="AF26" s="555">
        <f t="shared" si="11"/>
        <v>0</v>
      </c>
      <c r="AG26" s="555">
        <f t="shared" si="11"/>
        <v>0</v>
      </c>
    </row>
    <row r="27" spans="1:33" ht="15" thickBot="1">
      <c r="A27" s="1353"/>
      <c r="B27" s="12" t="s">
        <v>404</v>
      </c>
      <c r="C27" s="12" t="s">
        <v>118</v>
      </c>
      <c r="D27" s="12">
        <v>2</v>
      </c>
      <c r="E27" s="12" t="s">
        <v>144</v>
      </c>
      <c r="F27" s="34" t="s">
        <v>97</v>
      </c>
      <c r="G27" s="508">
        <v>150000</v>
      </c>
      <c r="H27" s="50">
        <v>150000</v>
      </c>
      <c r="I27" s="14">
        <v>100000</v>
      </c>
      <c r="J27" s="14">
        <v>100000</v>
      </c>
      <c r="K27" s="14">
        <v>40000</v>
      </c>
      <c r="L27" s="14">
        <v>20000</v>
      </c>
      <c r="M27" s="14">
        <v>110000</v>
      </c>
      <c r="N27" s="617">
        <v>80000</v>
      </c>
      <c r="O27" s="614">
        <v>260000</v>
      </c>
      <c r="P27" s="615">
        <v>100000</v>
      </c>
      <c r="Q27" s="616">
        <f>O27-P27</f>
        <v>160000</v>
      </c>
      <c r="R27" s="617">
        <v>50000</v>
      </c>
      <c r="S27" s="730">
        <v>100000</v>
      </c>
      <c r="T27" s="730">
        <v>200000</v>
      </c>
      <c r="U27" s="549"/>
      <c r="V27" s="658"/>
      <c r="W27" s="550">
        <f>U27-V27</f>
        <v>0</v>
      </c>
      <c r="X27" s="671"/>
      <c r="Y27" s="549"/>
      <c r="Z27" s="552"/>
      <c r="AA27" s="550">
        <f>Y27-Z27</f>
        <v>0</v>
      </c>
      <c r="AB27" s="552"/>
      <c r="AC27" s="549"/>
      <c r="AD27" s="552"/>
      <c r="AE27" s="550">
        <f>AC27-AD27</f>
        <v>0</v>
      </c>
      <c r="AF27" s="552"/>
      <c r="AG27" s="548">
        <f t="shared" si="8"/>
        <v>0</v>
      </c>
    </row>
    <row r="28" spans="1:33" ht="15" thickBot="1">
      <c r="A28" s="1353"/>
      <c r="B28" s="15" t="s">
        <v>404</v>
      </c>
      <c r="C28" s="27" t="s">
        <v>118</v>
      </c>
      <c r="D28" s="27">
        <v>2</v>
      </c>
      <c r="E28" s="27" t="s">
        <v>98</v>
      </c>
      <c r="F28" s="509" t="s">
        <v>99</v>
      </c>
      <c r="G28" s="157">
        <v>0</v>
      </c>
      <c r="H28" s="47">
        <v>0</v>
      </c>
      <c r="I28" s="158">
        <v>0</v>
      </c>
      <c r="J28" s="158">
        <v>50000</v>
      </c>
      <c r="K28" s="158">
        <v>30000</v>
      </c>
      <c r="L28" s="158">
        <v>20000</v>
      </c>
      <c r="M28" s="158">
        <v>30000</v>
      </c>
      <c r="N28" s="617">
        <v>20000</v>
      </c>
      <c r="O28" s="623">
        <v>232000</v>
      </c>
      <c r="P28" s="621">
        <v>24000</v>
      </c>
      <c r="Q28" s="624">
        <f>O28-P28</f>
        <v>208000</v>
      </c>
      <c r="R28" s="617">
        <v>50000</v>
      </c>
      <c r="S28" s="729">
        <v>300000</v>
      </c>
      <c r="T28" s="729">
        <v>300000</v>
      </c>
      <c r="U28" s="554"/>
      <c r="V28" s="658"/>
      <c r="W28" s="563">
        <f>U28-V28</f>
        <v>0</v>
      </c>
      <c r="X28" s="671"/>
      <c r="Y28" s="554"/>
      <c r="Z28" s="552"/>
      <c r="AA28" s="563">
        <f>Y28-Z28</f>
        <v>0</v>
      </c>
      <c r="AB28" s="552"/>
      <c r="AC28" s="554"/>
      <c r="AD28" s="552"/>
      <c r="AE28" s="563">
        <f>AC28-AD28</f>
        <v>0</v>
      </c>
      <c r="AF28" s="552"/>
      <c r="AG28" s="548">
        <f t="shared" si="8"/>
        <v>0</v>
      </c>
    </row>
    <row r="29" spans="1:33" ht="42" customHeight="1" thickBot="1">
      <c r="A29" s="1353"/>
      <c r="B29" s="21" t="s">
        <v>117</v>
      </c>
      <c r="C29" s="21" t="s">
        <v>118</v>
      </c>
      <c r="D29" s="21">
        <v>2</v>
      </c>
      <c r="E29" s="22" t="s">
        <v>0</v>
      </c>
      <c r="F29" s="510" t="s">
        <v>1</v>
      </c>
      <c r="G29" s="11">
        <f aca="true" t="shared" si="12" ref="G29:AG29">SUM(G30)</f>
        <v>20000</v>
      </c>
      <c r="H29" s="11">
        <f t="shared" si="12"/>
        <v>30000</v>
      </c>
      <c r="I29" s="11">
        <f t="shared" si="12"/>
        <v>15000</v>
      </c>
      <c r="J29" s="11">
        <f t="shared" si="12"/>
        <v>20000</v>
      </c>
      <c r="K29" s="11">
        <f t="shared" si="12"/>
        <v>20000</v>
      </c>
      <c r="L29" s="11">
        <f t="shared" si="12"/>
        <v>10000</v>
      </c>
      <c r="M29" s="11">
        <f t="shared" si="12"/>
        <v>20000</v>
      </c>
      <c r="N29" s="555">
        <f t="shared" si="12"/>
        <v>17000</v>
      </c>
      <c r="O29" s="556">
        <f t="shared" si="12"/>
        <v>100000</v>
      </c>
      <c r="P29" s="555">
        <f t="shared" si="12"/>
        <v>20000</v>
      </c>
      <c r="Q29" s="557">
        <f t="shared" si="12"/>
        <v>80000</v>
      </c>
      <c r="R29" s="555">
        <f t="shared" si="12"/>
        <v>20000</v>
      </c>
      <c r="S29" s="555">
        <f t="shared" si="12"/>
        <v>40000</v>
      </c>
      <c r="T29" s="555">
        <f t="shared" si="12"/>
        <v>50000</v>
      </c>
      <c r="U29" s="558">
        <f t="shared" si="12"/>
        <v>0</v>
      </c>
      <c r="V29" s="556">
        <f t="shared" si="12"/>
        <v>0</v>
      </c>
      <c r="W29" s="559">
        <f t="shared" si="12"/>
        <v>0</v>
      </c>
      <c r="X29" s="557">
        <f t="shared" si="12"/>
        <v>0</v>
      </c>
      <c r="Y29" s="558">
        <f t="shared" si="12"/>
        <v>0</v>
      </c>
      <c r="Z29" s="555">
        <f t="shared" si="12"/>
        <v>0</v>
      </c>
      <c r="AA29" s="559">
        <f t="shared" si="12"/>
        <v>0</v>
      </c>
      <c r="AB29" s="555">
        <f t="shared" si="12"/>
        <v>0</v>
      </c>
      <c r="AC29" s="558">
        <f t="shared" si="12"/>
        <v>0</v>
      </c>
      <c r="AD29" s="555">
        <f t="shared" si="12"/>
        <v>0</v>
      </c>
      <c r="AE29" s="559">
        <f t="shared" si="12"/>
        <v>0</v>
      </c>
      <c r="AF29" s="555">
        <f t="shared" si="12"/>
        <v>0</v>
      </c>
      <c r="AG29" s="555">
        <f t="shared" si="12"/>
        <v>0</v>
      </c>
    </row>
    <row r="30" spans="1:33" ht="32.25" customHeight="1" thickBot="1">
      <c r="A30" s="1353"/>
      <c r="B30" s="12" t="s">
        <v>404</v>
      </c>
      <c r="C30" s="27" t="s">
        <v>118</v>
      </c>
      <c r="D30" s="27">
        <v>2</v>
      </c>
      <c r="E30" s="27" t="s">
        <v>142</v>
      </c>
      <c r="F30" s="164" t="s">
        <v>171</v>
      </c>
      <c r="G30" s="28">
        <v>20000</v>
      </c>
      <c r="H30" s="28">
        <v>30000</v>
      </c>
      <c r="I30" s="29">
        <v>15000</v>
      </c>
      <c r="J30" s="29">
        <v>20000</v>
      </c>
      <c r="K30" s="29">
        <v>20000</v>
      </c>
      <c r="L30" s="29">
        <v>10000</v>
      </c>
      <c r="M30" s="29">
        <v>20000</v>
      </c>
      <c r="N30" s="617">
        <v>17000</v>
      </c>
      <c r="O30" s="625">
        <v>100000</v>
      </c>
      <c r="P30" s="626">
        <v>20000</v>
      </c>
      <c r="Q30" s="627">
        <f>O30-P30</f>
        <v>80000</v>
      </c>
      <c r="R30" s="617">
        <v>20000</v>
      </c>
      <c r="S30" s="731">
        <v>40000</v>
      </c>
      <c r="T30" s="731">
        <v>50000</v>
      </c>
      <c r="U30" s="561"/>
      <c r="V30" s="658"/>
      <c r="W30" s="564">
        <f>U30-V30</f>
        <v>0</v>
      </c>
      <c r="X30" s="671"/>
      <c r="Y30" s="561"/>
      <c r="Z30" s="552"/>
      <c r="AA30" s="564">
        <f>Y30-Z30</f>
        <v>0</v>
      </c>
      <c r="AB30" s="552"/>
      <c r="AC30" s="561"/>
      <c r="AD30" s="552"/>
      <c r="AE30" s="564">
        <f>AC30-AD30</f>
        <v>0</v>
      </c>
      <c r="AF30" s="552"/>
      <c r="AG30" s="548">
        <f t="shared" si="8"/>
        <v>0</v>
      </c>
    </row>
    <row r="31" spans="1:33" ht="19.5" customHeight="1" thickBot="1">
      <c r="A31" s="1353"/>
      <c r="B31" s="21" t="s">
        <v>117</v>
      </c>
      <c r="C31" s="21" t="s">
        <v>118</v>
      </c>
      <c r="D31" s="21">
        <v>2</v>
      </c>
      <c r="E31" s="22" t="s">
        <v>9</v>
      </c>
      <c r="F31" s="510" t="s">
        <v>10</v>
      </c>
      <c r="G31" s="11">
        <f aca="true" t="shared" si="13" ref="G31:AG31">SUM(G32)</f>
        <v>0</v>
      </c>
      <c r="H31" s="11">
        <f t="shared" si="13"/>
        <v>0</v>
      </c>
      <c r="I31" s="11">
        <f t="shared" si="13"/>
        <v>0</v>
      </c>
      <c r="J31" s="11">
        <f t="shared" si="13"/>
        <v>0</v>
      </c>
      <c r="K31" s="11">
        <f t="shared" si="13"/>
        <v>20000</v>
      </c>
      <c r="L31" s="11">
        <f t="shared" si="13"/>
        <v>10000</v>
      </c>
      <c r="M31" s="11">
        <f t="shared" si="13"/>
        <v>20000</v>
      </c>
      <c r="N31" s="555">
        <f t="shared" si="13"/>
        <v>20000</v>
      </c>
      <c r="O31" s="556">
        <f t="shared" si="13"/>
        <v>55000</v>
      </c>
      <c r="P31" s="555">
        <f t="shared" si="13"/>
        <v>10000</v>
      </c>
      <c r="Q31" s="557">
        <f t="shared" si="13"/>
        <v>45000</v>
      </c>
      <c r="R31" s="555">
        <f t="shared" si="13"/>
        <v>10000</v>
      </c>
      <c r="S31" s="555">
        <f t="shared" si="13"/>
        <v>40000</v>
      </c>
      <c r="T31" s="555">
        <f t="shared" si="13"/>
        <v>0</v>
      </c>
      <c r="U31" s="558">
        <f t="shared" si="13"/>
        <v>0</v>
      </c>
      <c r="V31" s="556">
        <f t="shared" si="13"/>
        <v>0</v>
      </c>
      <c r="W31" s="559">
        <f t="shared" si="13"/>
        <v>0</v>
      </c>
      <c r="X31" s="557">
        <f t="shared" si="13"/>
        <v>0</v>
      </c>
      <c r="Y31" s="558">
        <f t="shared" si="13"/>
        <v>0</v>
      </c>
      <c r="Z31" s="555">
        <f t="shared" si="13"/>
        <v>0</v>
      </c>
      <c r="AA31" s="559">
        <f t="shared" si="13"/>
        <v>0</v>
      </c>
      <c r="AB31" s="555">
        <f t="shared" si="13"/>
        <v>0</v>
      </c>
      <c r="AC31" s="558">
        <f t="shared" si="13"/>
        <v>0</v>
      </c>
      <c r="AD31" s="555">
        <f t="shared" si="13"/>
        <v>0</v>
      </c>
      <c r="AE31" s="559">
        <f t="shared" si="13"/>
        <v>0</v>
      </c>
      <c r="AF31" s="555">
        <f t="shared" si="13"/>
        <v>0</v>
      </c>
      <c r="AG31" s="555">
        <f t="shared" si="13"/>
        <v>0</v>
      </c>
    </row>
    <row r="32" spans="1:33" ht="15" thickBot="1">
      <c r="A32" s="1354"/>
      <c r="B32" s="12" t="s">
        <v>404</v>
      </c>
      <c r="C32" s="27" t="s">
        <v>118</v>
      </c>
      <c r="D32" s="27">
        <v>2</v>
      </c>
      <c r="E32" s="27" t="s">
        <v>146</v>
      </c>
      <c r="F32" s="164" t="s">
        <v>147</v>
      </c>
      <c r="G32" s="28">
        <v>0</v>
      </c>
      <c r="H32" s="28">
        <v>0</v>
      </c>
      <c r="I32" s="29">
        <v>0</v>
      </c>
      <c r="J32" s="29">
        <v>0</v>
      </c>
      <c r="K32" s="29">
        <v>20000</v>
      </c>
      <c r="L32" s="29">
        <v>10000</v>
      </c>
      <c r="M32" s="29">
        <v>20000</v>
      </c>
      <c r="N32" s="628">
        <v>20000</v>
      </c>
      <c r="O32" s="625">
        <v>55000</v>
      </c>
      <c r="P32" s="626">
        <v>10000</v>
      </c>
      <c r="Q32" s="627">
        <f>O32-P32</f>
        <v>45000</v>
      </c>
      <c r="R32" s="628">
        <v>10000</v>
      </c>
      <c r="S32" s="732">
        <v>40000</v>
      </c>
      <c r="T32" s="732"/>
      <c r="U32" s="561"/>
      <c r="V32" s="659"/>
      <c r="W32" s="564">
        <f>U32-V32</f>
        <v>0</v>
      </c>
      <c r="X32" s="673"/>
      <c r="Y32" s="561"/>
      <c r="Z32" s="565"/>
      <c r="AA32" s="564">
        <f>Y32-Z32</f>
        <v>0</v>
      </c>
      <c r="AB32" s="565"/>
      <c r="AC32" s="561"/>
      <c r="AD32" s="565"/>
      <c r="AE32" s="564">
        <f>AC32-AD32</f>
        <v>0</v>
      </c>
      <c r="AF32" s="565"/>
      <c r="AG32" s="548">
        <f t="shared" si="8"/>
        <v>0</v>
      </c>
    </row>
    <row r="33" spans="1:33" ht="15" thickBot="1">
      <c r="A33" s="733"/>
      <c r="B33" s="734"/>
      <c r="C33" s="735"/>
      <c r="D33" s="735"/>
      <c r="E33" s="735"/>
      <c r="F33" s="735"/>
      <c r="G33" s="736"/>
      <c r="H33" s="736"/>
      <c r="I33" s="736"/>
      <c r="J33" s="736"/>
      <c r="K33" s="736"/>
      <c r="L33" s="736"/>
      <c r="M33" s="736"/>
      <c r="N33" s="737"/>
      <c r="O33" s="737"/>
      <c r="P33" s="737"/>
      <c r="Q33" s="737"/>
      <c r="R33" s="737"/>
      <c r="S33" s="737"/>
      <c r="T33" s="737"/>
      <c r="U33" s="737"/>
      <c r="V33" s="738"/>
      <c r="W33" s="737"/>
      <c r="X33" s="738"/>
      <c r="Y33" s="737"/>
      <c r="Z33" s="737"/>
      <c r="AA33" s="737"/>
      <c r="AB33" s="737"/>
      <c r="AC33" s="737"/>
      <c r="AD33" s="737"/>
      <c r="AE33" s="737"/>
      <c r="AF33" s="737"/>
      <c r="AG33" s="739"/>
    </row>
    <row r="34" spans="1:33" ht="15.75" thickBot="1">
      <c r="A34" s="36"/>
      <c r="B34" s="1355"/>
      <c r="C34" s="1356"/>
      <c r="D34" s="1356"/>
      <c r="E34" s="1356"/>
      <c r="F34" s="1357"/>
      <c r="G34" s="10">
        <f>G35</f>
        <v>0</v>
      </c>
      <c r="H34" s="10">
        <f aca="true" t="shared" si="14" ref="H34:AG34">H35</f>
        <v>0</v>
      </c>
      <c r="I34" s="10">
        <f t="shared" si="14"/>
        <v>0</v>
      </c>
      <c r="J34" s="10">
        <f t="shared" si="14"/>
        <v>0</v>
      </c>
      <c r="K34" s="10">
        <f t="shared" si="14"/>
        <v>0</v>
      </c>
      <c r="L34" s="10">
        <f t="shared" si="14"/>
        <v>0</v>
      </c>
      <c r="M34" s="10">
        <f t="shared" si="14"/>
        <v>400000</v>
      </c>
      <c r="N34" s="568">
        <f t="shared" si="14"/>
        <v>400000</v>
      </c>
      <c r="O34" s="568">
        <f t="shared" si="14"/>
        <v>770000</v>
      </c>
      <c r="P34" s="568">
        <f t="shared" si="14"/>
        <v>440000</v>
      </c>
      <c r="Q34" s="568">
        <f t="shared" si="14"/>
        <v>330000</v>
      </c>
      <c r="R34" s="568">
        <f t="shared" si="14"/>
        <v>450000</v>
      </c>
      <c r="S34" s="568">
        <f t="shared" si="14"/>
        <v>750000</v>
      </c>
      <c r="T34" s="568">
        <f t="shared" si="14"/>
        <v>1500000</v>
      </c>
      <c r="U34" s="568">
        <f t="shared" si="14"/>
        <v>0</v>
      </c>
      <c r="V34" s="660">
        <f t="shared" si="14"/>
        <v>0</v>
      </c>
      <c r="W34" s="568">
        <f t="shared" si="14"/>
        <v>0</v>
      </c>
      <c r="X34" s="674">
        <f t="shared" si="14"/>
        <v>0</v>
      </c>
      <c r="Y34" s="568">
        <f t="shared" si="14"/>
        <v>0</v>
      </c>
      <c r="Z34" s="568">
        <f t="shared" si="14"/>
        <v>0</v>
      </c>
      <c r="AA34" s="568">
        <f t="shared" si="14"/>
        <v>0</v>
      </c>
      <c r="AB34" s="568">
        <f t="shared" si="14"/>
        <v>0</v>
      </c>
      <c r="AC34" s="568">
        <f t="shared" si="14"/>
        <v>0</v>
      </c>
      <c r="AD34" s="568">
        <f t="shared" si="14"/>
        <v>0</v>
      </c>
      <c r="AE34" s="568">
        <f t="shared" si="14"/>
        <v>0</v>
      </c>
      <c r="AF34" s="568">
        <f t="shared" si="14"/>
        <v>0</v>
      </c>
      <c r="AG34" s="568">
        <f t="shared" si="14"/>
        <v>0</v>
      </c>
    </row>
    <row r="35" spans="1:33" ht="15.75" thickBot="1">
      <c r="A35" s="1045" t="s">
        <v>499</v>
      </c>
      <c r="B35" s="21" t="s">
        <v>404</v>
      </c>
      <c r="C35" s="21" t="s">
        <v>165</v>
      </c>
      <c r="D35" s="21">
        <v>2</v>
      </c>
      <c r="E35" s="22" t="s">
        <v>161</v>
      </c>
      <c r="F35" s="23" t="s">
        <v>162</v>
      </c>
      <c r="G35" s="11">
        <f>SUM(G36:G43)</f>
        <v>0</v>
      </c>
      <c r="H35" s="11">
        <f aca="true" t="shared" si="15" ref="H35:AG35">SUM(H36:H43)</f>
        <v>0</v>
      </c>
      <c r="I35" s="11">
        <f t="shared" si="15"/>
        <v>0</v>
      </c>
      <c r="J35" s="11">
        <f t="shared" si="15"/>
        <v>0</v>
      </c>
      <c r="K35" s="11">
        <f t="shared" si="15"/>
        <v>0</v>
      </c>
      <c r="L35" s="11">
        <f t="shared" si="15"/>
        <v>0</v>
      </c>
      <c r="M35" s="11">
        <f t="shared" si="15"/>
        <v>400000</v>
      </c>
      <c r="N35" s="555">
        <f t="shared" si="15"/>
        <v>400000</v>
      </c>
      <c r="O35" s="555">
        <f t="shared" si="15"/>
        <v>770000</v>
      </c>
      <c r="P35" s="555">
        <f t="shared" si="15"/>
        <v>440000</v>
      </c>
      <c r="Q35" s="555">
        <f t="shared" si="15"/>
        <v>330000</v>
      </c>
      <c r="R35" s="555">
        <f t="shared" si="15"/>
        <v>450000</v>
      </c>
      <c r="S35" s="555">
        <f t="shared" si="15"/>
        <v>750000</v>
      </c>
      <c r="T35" s="555">
        <f>SUM(T36:T43)</f>
        <v>1500000</v>
      </c>
      <c r="U35" s="555">
        <f t="shared" si="15"/>
        <v>0</v>
      </c>
      <c r="V35" s="556">
        <f t="shared" si="15"/>
        <v>0</v>
      </c>
      <c r="W35" s="555">
        <f>SUM(W36:W43)</f>
        <v>0</v>
      </c>
      <c r="X35" s="672">
        <f t="shared" si="15"/>
        <v>0</v>
      </c>
      <c r="Y35" s="555">
        <f t="shared" si="15"/>
        <v>0</v>
      </c>
      <c r="Z35" s="555">
        <f t="shared" si="15"/>
        <v>0</v>
      </c>
      <c r="AA35" s="555">
        <f t="shared" si="15"/>
        <v>0</v>
      </c>
      <c r="AB35" s="555">
        <f t="shared" si="15"/>
        <v>0</v>
      </c>
      <c r="AC35" s="555">
        <f t="shared" si="15"/>
        <v>0</v>
      </c>
      <c r="AD35" s="555">
        <f t="shared" si="15"/>
        <v>0</v>
      </c>
      <c r="AE35" s="555">
        <f t="shared" si="15"/>
        <v>0</v>
      </c>
      <c r="AF35" s="555">
        <f t="shared" si="15"/>
        <v>0</v>
      </c>
      <c r="AG35" s="555">
        <f t="shared" si="15"/>
        <v>0</v>
      </c>
    </row>
    <row r="36" spans="1:33" ht="15.75" thickBot="1">
      <c r="A36" s="1358"/>
      <c r="B36" s="15" t="s">
        <v>404</v>
      </c>
      <c r="C36" s="15" t="s">
        <v>165</v>
      </c>
      <c r="D36" s="15">
        <v>2</v>
      </c>
      <c r="E36" s="15" t="s">
        <v>119</v>
      </c>
      <c r="F36" s="323" t="s">
        <v>120</v>
      </c>
      <c r="G36" s="42">
        <v>0</v>
      </c>
      <c r="H36" s="42">
        <v>0</v>
      </c>
      <c r="I36" s="42">
        <v>0</v>
      </c>
      <c r="J36" s="42">
        <v>0</v>
      </c>
      <c r="K36" s="42">
        <v>0</v>
      </c>
      <c r="L36" s="42">
        <v>0</v>
      </c>
      <c r="M36" s="42">
        <v>0</v>
      </c>
      <c r="N36" s="570">
        <v>151000</v>
      </c>
      <c r="O36" s="629">
        <v>265000</v>
      </c>
      <c r="P36" s="630">
        <v>105000</v>
      </c>
      <c r="Q36" s="631">
        <f aca="true" t="shared" si="16" ref="Q36:Q43">O36-P36</f>
        <v>160000</v>
      </c>
      <c r="R36" s="570">
        <v>200000</v>
      </c>
      <c r="S36" s="570">
        <v>300000</v>
      </c>
      <c r="T36" s="570">
        <v>600000</v>
      </c>
      <c r="U36" s="570"/>
      <c r="V36" s="572"/>
      <c r="W36" s="569">
        <f aca="true" t="shared" si="17" ref="W36:W42">U36-V36</f>
        <v>0</v>
      </c>
      <c r="X36" s="675"/>
      <c r="Y36" s="571"/>
      <c r="Z36" s="572"/>
      <c r="AA36" s="569">
        <f aca="true" t="shared" si="18" ref="AA36:AA42">Y36-Z36</f>
        <v>0</v>
      </c>
      <c r="AB36" s="572"/>
      <c r="AC36" s="571"/>
      <c r="AD36" s="572"/>
      <c r="AE36" s="569">
        <f aca="true" t="shared" si="19" ref="AE36:AE42">AC36-AD36</f>
        <v>0</v>
      </c>
      <c r="AF36" s="572"/>
      <c r="AG36" s="548">
        <f aca="true" t="shared" si="20" ref="AG36:AG43">X36+AB36+AF36</f>
        <v>0</v>
      </c>
    </row>
    <row r="37" spans="1:33" ht="15" thickBot="1">
      <c r="A37" s="1358"/>
      <c r="B37" s="15" t="s">
        <v>404</v>
      </c>
      <c r="C37" s="15" t="s">
        <v>165</v>
      </c>
      <c r="D37" s="15">
        <v>2</v>
      </c>
      <c r="E37" s="15" t="s">
        <v>103</v>
      </c>
      <c r="F37" s="40" t="s">
        <v>4</v>
      </c>
      <c r="G37" s="42">
        <v>0</v>
      </c>
      <c r="H37" s="42">
        <v>0</v>
      </c>
      <c r="I37" s="42">
        <v>0</v>
      </c>
      <c r="J37" s="42">
        <v>0</v>
      </c>
      <c r="K37" s="42">
        <v>0</v>
      </c>
      <c r="L37" s="42">
        <v>0</v>
      </c>
      <c r="M37" s="42">
        <v>150000</v>
      </c>
      <c r="N37" s="573">
        <v>50000</v>
      </c>
      <c r="O37" s="629"/>
      <c r="P37" s="630"/>
      <c r="Q37" s="631">
        <f t="shared" si="16"/>
        <v>0</v>
      </c>
      <c r="R37" s="573"/>
      <c r="S37" s="573"/>
      <c r="T37" s="573"/>
      <c r="U37" s="573"/>
      <c r="V37" s="575"/>
      <c r="W37" s="569">
        <f t="shared" si="17"/>
        <v>0</v>
      </c>
      <c r="X37" s="676"/>
      <c r="Y37" s="574"/>
      <c r="Z37" s="575"/>
      <c r="AA37" s="569">
        <f t="shared" si="18"/>
        <v>0</v>
      </c>
      <c r="AB37" s="575"/>
      <c r="AC37" s="574"/>
      <c r="AD37" s="575"/>
      <c r="AE37" s="569">
        <f t="shared" si="19"/>
        <v>0</v>
      </c>
      <c r="AF37" s="575"/>
      <c r="AG37" s="548">
        <f t="shared" si="20"/>
        <v>0</v>
      </c>
    </row>
    <row r="38" spans="1:33" ht="15" thickBot="1">
      <c r="A38" s="1358"/>
      <c r="B38" s="15" t="s">
        <v>404</v>
      </c>
      <c r="C38" s="15" t="s">
        <v>165</v>
      </c>
      <c r="D38" s="15">
        <v>2</v>
      </c>
      <c r="E38" s="18" t="s">
        <v>143</v>
      </c>
      <c r="F38" s="43" t="s">
        <v>104</v>
      </c>
      <c r="G38" s="41">
        <v>0</v>
      </c>
      <c r="H38" s="42">
        <v>0</v>
      </c>
      <c r="I38" s="42">
        <v>0</v>
      </c>
      <c r="J38" s="42">
        <v>0</v>
      </c>
      <c r="K38" s="42">
        <v>0</v>
      </c>
      <c r="L38" s="42">
        <v>0</v>
      </c>
      <c r="M38" s="42">
        <v>50000</v>
      </c>
      <c r="N38" s="573"/>
      <c r="O38" s="632"/>
      <c r="P38" s="633"/>
      <c r="Q38" s="634">
        <f t="shared" si="16"/>
        <v>0</v>
      </c>
      <c r="R38" s="573"/>
      <c r="S38" s="573"/>
      <c r="T38" s="573"/>
      <c r="U38" s="573"/>
      <c r="V38" s="575"/>
      <c r="W38" s="560">
        <f t="shared" si="17"/>
        <v>0</v>
      </c>
      <c r="X38" s="676"/>
      <c r="Y38" s="574"/>
      <c r="Z38" s="575"/>
      <c r="AA38" s="560">
        <f t="shared" si="18"/>
        <v>0</v>
      </c>
      <c r="AB38" s="575"/>
      <c r="AC38" s="574"/>
      <c r="AD38" s="575"/>
      <c r="AE38" s="560">
        <f t="shared" si="19"/>
        <v>0</v>
      </c>
      <c r="AF38" s="575"/>
      <c r="AG38" s="548">
        <f t="shared" si="20"/>
        <v>0</v>
      </c>
    </row>
    <row r="39" spans="1:33" ht="15" thickBot="1">
      <c r="A39" s="1358"/>
      <c r="B39" s="15" t="s">
        <v>404</v>
      </c>
      <c r="C39" s="15" t="s">
        <v>165</v>
      </c>
      <c r="D39" s="15">
        <v>2</v>
      </c>
      <c r="E39" s="15" t="s">
        <v>125</v>
      </c>
      <c r="F39" s="161" t="s">
        <v>11</v>
      </c>
      <c r="G39" s="42">
        <v>0</v>
      </c>
      <c r="H39" s="42">
        <v>0</v>
      </c>
      <c r="I39" s="42">
        <v>0</v>
      </c>
      <c r="J39" s="42">
        <v>0</v>
      </c>
      <c r="K39" s="19">
        <v>0</v>
      </c>
      <c r="L39" s="44">
        <v>0</v>
      </c>
      <c r="M39" s="44">
        <v>0</v>
      </c>
      <c r="N39" s="573">
        <v>50000</v>
      </c>
      <c r="O39" s="632">
        <v>120000</v>
      </c>
      <c r="P39" s="633">
        <v>70000</v>
      </c>
      <c r="Q39" s="635">
        <f t="shared" si="16"/>
        <v>50000</v>
      </c>
      <c r="R39" s="573">
        <v>50000</v>
      </c>
      <c r="S39" s="573">
        <v>70000</v>
      </c>
      <c r="T39" s="573">
        <v>300000</v>
      </c>
      <c r="U39" s="573"/>
      <c r="V39" s="575"/>
      <c r="W39" s="576">
        <f t="shared" si="17"/>
        <v>0</v>
      </c>
      <c r="X39" s="676"/>
      <c r="Y39" s="574"/>
      <c r="Z39" s="575"/>
      <c r="AA39" s="576">
        <f t="shared" si="18"/>
        <v>0</v>
      </c>
      <c r="AB39" s="575"/>
      <c r="AC39" s="574"/>
      <c r="AD39" s="575"/>
      <c r="AE39" s="576">
        <f t="shared" si="19"/>
        <v>0</v>
      </c>
      <c r="AF39" s="575"/>
      <c r="AG39" s="548">
        <f t="shared" si="20"/>
        <v>0</v>
      </c>
    </row>
    <row r="40" spans="1:33" ht="15" thickBot="1">
      <c r="A40" s="1358"/>
      <c r="B40" s="15" t="s">
        <v>404</v>
      </c>
      <c r="C40" s="18" t="s">
        <v>165</v>
      </c>
      <c r="D40" s="18">
        <v>2</v>
      </c>
      <c r="E40" s="18" t="s">
        <v>126</v>
      </c>
      <c r="F40" s="162" t="s">
        <v>224</v>
      </c>
      <c r="G40" s="44">
        <v>0</v>
      </c>
      <c r="H40" s="44">
        <v>0</v>
      </c>
      <c r="I40" s="44">
        <v>0</v>
      </c>
      <c r="J40" s="44">
        <v>0</v>
      </c>
      <c r="K40" s="44">
        <v>0</v>
      </c>
      <c r="L40" s="44">
        <v>0</v>
      </c>
      <c r="M40" s="44">
        <v>50000</v>
      </c>
      <c r="N40" s="573"/>
      <c r="O40" s="629">
        <v>110000</v>
      </c>
      <c r="P40" s="633">
        <v>70000</v>
      </c>
      <c r="Q40" s="634">
        <f t="shared" si="16"/>
        <v>40000</v>
      </c>
      <c r="R40" s="573">
        <v>50000</v>
      </c>
      <c r="S40" s="573">
        <v>70000</v>
      </c>
      <c r="T40" s="573">
        <v>200000</v>
      </c>
      <c r="U40" s="573"/>
      <c r="V40" s="575"/>
      <c r="W40" s="577">
        <f t="shared" si="17"/>
        <v>0</v>
      </c>
      <c r="X40" s="676"/>
      <c r="Y40" s="574"/>
      <c r="Z40" s="575"/>
      <c r="AA40" s="577">
        <f t="shared" si="18"/>
        <v>0</v>
      </c>
      <c r="AB40" s="575"/>
      <c r="AC40" s="574"/>
      <c r="AD40" s="575"/>
      <c r="AE40" s="577">
        <f t="shared" si="19"/>
        <v>0</v>
      </c>
      <c r="AF40" s="575"/>
      <c r="AG40" s="548">
        <f t="shared" si="20"/>
        <v>0</v>
      </c>
    </row>
    <row r="41" spans="1:33" ht="15" thickBot="1">
      <c r="A41" s="1358"/>
      <c r="B41" s="15" t="s">
        <v>404</v>
      </c>
      <c r="C41" s="18" t="s">
        <v>165</v>
      </c>
      <c r="D41" s="18">
        <v>2</v>
      </c>
      <c r="E41" s="18" t="s">
        <v>225</v>
      </c>
      <c r="F41" s="162" t="s">
        <v>226</v>
      </c>
      <c r="G41" s="44">
        <v>0</v>
      </c>
      <c r="H41" s="44">
        <v>0</v>
      </c>
      <c r="I41" s="44">
        <v>0</v>
      </c>
      <c r="J41" s="44">
        <v>0</v>
      </c>
      <c r="K41" s="44">
        <v>0</v>
      </c>
      <c r="L41" s="44">
        <v>0</v>
      </c>
      <c r="M41" s="44">
        <v>50000</v>
      </c>
      <c r="N41" s="573">
        <v>50000</v>
      </c>
      <c r="O41" s="632">
        <v>110000</v>
      </c>
      <c r="P41" s="633">
        <v>70000</v>
      </c>
      <c r="Q41" s="634">
        <f t="shared" si="16"/>
        <v>40000</v>
      </c>
      <c r="R41" s="573">
        <v>100000</v>
      </c>
      <c r="S41" s="573">
        <v>120000</v>
      </c>
      <c r="T41" s="573">
        <v>200000</v>
      </c>
      <c r="U41" s="573"/>
      <c r="V41" s="575"/>
      <c r="W41" s="577">
        <f t="shared" si="17"/>
        <v>0</v>
      </c>
      <c r="X41" s="676"/>
      <c r="Y41" s="574"/>
      <c r="Z41" s="575"/>
      <c r="AA41" s="577">
        <f t="shared" si="18"/>
        <v>0</v>
      </c>
      <c r="AB41" s="575"/>
      <c r="AC41" s="574"/>
      <c r="AD41" s="575"/>
      <c r="AE41" s="577">
        <f t="shared" si="19"/>
        <v>0</v>
      </c>
      <c r="AF41" s="575"/>
      <c r="AG41" s="548">
        <f t="shared" si="20"/>
        <v>0</v>
      </c>
    </row>
    <row r="42" spans="1:33" ht="15" thickBot="1">
      <c r="A42" s="1358"/>
      <c r="B42" s="15" t="s">
        <v>404</v>
      </c>
      <c r="C42" s="18" t="s">
        <v>165</v>
      </c>
      <c r="D42" s="18">
        <v>2</v>
      </c>
      <c r="E42" s="18" t="s">
        <v>229</v>
      </c>
      <c r="F42" s="236" t="s">
        <v>227</v>
      </c>
      <c r="G42" s="237"/>
      <c r="H42" s="237"/>
      <c r="I42" s="237"/>
      <c r="J42" s="237"/>
      <c r="K42" s="237"/>
      <c r="L42" s="237"/>
      <c r="M42" s="237">
        <v>50000</v>
      </c>
      <c r="N42" s="573">
        <v>49000</v>
      </c>
      <c r="O42" s="636">
        <v>55000</v>
      </c>
      <c r="P42" s="637">
        <v>55000</v>
      </c>
      <c r="Q42" s="638">
        <f t="shared" si="16"/>
        <v>0</v>
      </c>
      <c r="R42" s="573">
        <v>25000</v>
      </c>
      <c r="S42" s="573">
        <v>70000</v>
      </c>
      <c r="T42" s="573">
        <v>100000</v>
      </c>
      <c r="U42" s="573"/>
      <c r="V42" s="575"/>
      <c r="W42" s="578">
        <f t="shared" si="17"/>
        <v>0</v>
      </c>
      <c r="X42" s="676"/>
      <c r="Y42" s="574"/>
      <c r="Z42" s="575"/>
      <c r="AA42" s="578">
        <f t="shared" si="18"/>
        <v>0</v>
      </c>
      <c r="AB42" s="575"/>
      <c r="AC42" s="574"/>
      <c r="AD42" s="575"/>
      <c r="AE42" s="578">
        <f t="shared" si="19"/>
        <v>0</v>
      </c>
      <c r="AF42" s="575"/>
      <c r="AG42" s="548">
        <f t="shared" si="20"/>
        <v>0</v>
      </c>
    </row>
    <row r="43" spans="1:33" ht="15" thickBot="1">
      <c r="A43" s="1358"/>
      <c r="B43" s="233" t="s">
        <v>404</v>
      </c>
      <c r="C43" s="24" t="s">
        <v>165</v>
      </c>
      <c r="D43" s="24">
        <v>2</v>
      </c>
      <c r="E43" s="24" t="s">
        <v>230</v>
      </c>
      <c r="F43" s="750" t="s">
        <v>228</v>
      </c>
      <c r="G43" s="237">
        <v>0</v>
      </c>
      <c r="H43" s="237">
        <v>0</v>
      </c>
      <c r="I43" s="237">
        <v>0</v>
      </c>
      <c r="J43" s="237">
        <v>0</v>
      </c>
      <c r="K43" s="237">
        <v>0</v>
      </c>
      <c r="L43" s="237">
        <v>0</v>
      </c>
      <c r="M43" s="237">
        <v>50000</v>
      </c>
      <c r="N43" s="751">
        <v>50000</v>
      </c>
      <c r="O43" s="636">
        <v>110000</v>
      </c>
      <c r="P43" s="637">
        <v>70000</v>
      </c>
      <c r="Q43" s="638">
        <f t="shared" si="16"/>
        <v>40000</v>
      </c>
      <c r="R43" s="751">
        <v>25000</v>
      </c>
      <c r="S43" s="751">
        <v>120000</v>
      </c>
      <c r="T43" s="751">
        <v>100000</v>
      </c>
      <c r="U43" s="751"/>
      <c r="V43" s="752"/>
      <c r="W43" s="755">
        <f>U43-V43</f>
        <v>0</v>
      </c>
      <c r="X43" s="753"/>
      <c r="Y43" s="754"/>
      <c r="Z43" s="752"/>
      <c r="AA43" s="755">
        <f>Y43-Z43</f>
        <v>0</v>
      </c>
      <c r="AB43" s="752"/>
      <c r="AC43" s="754"/>
      <c r="AD43" s="752"/>
      <c r="AE43" s="755">
        <f>AC43-AD43</f>
        <v>0</v>
      </c>
      <c r="AF43" s="575"/>
      <c r="AG43" s="548">
        <f t="shared" si="20"/>
        <v>0</v>
      </c>
    </row>
    <row r="44" spans="1:33" ht="15" thickBot="1">
      <c r="A44" s="36"/>
      <c r="B44" s="37"/>
      <c r="C44" s="38"/>
      <c r="D44" s="38"/>
      <c r="E44" s="38"/>
      <c r="F44" s="38"/>
      <c r="G44" s="39"/>
      <c r="H44" s="39"/>
      <c r="I44" s="39"/>
      <c r="J44" s="39"/>
      <c r="K44" s="39"/>
      <c r="L44" s="39"/>
      <c r="M44" s="39"/>
      <c r="N44" s="566"/>
      <c r="O44" s="566"/>
      <c r="P44" s="566"/>
      <c r="Q44" s="566"/>
      <c r="R44" s="566"/>
      <c r="S44" s="566"/>
      <c r="T44" s="566"/>
      <c r="U44" s="566"/>
      <c r="V44" s="566"/>
      <c r="W44" s="566"/>
      <c r="X44" s="566"/>
      <c r="Y44" s="566"/>
      <c r="Z44" s="566"/>
      <c r="AA44" s="566"/>
      <c r="AB44" s="566"/>
      <c r="AC44" s="566"/>
      <c r="AD44" s="566"/>
      <c r="AE44" s="567"/>
      <c r="AF44" s="566"/>
      <c r="AG44" s="567"/>
    </row>
    <row r="45" spans="1:33" ht="12.75">
      <c r="A45" s="511"/>
      <c r="B45" s="511"/>
      <c r="C45" s="511"/>
      <c r="D45" s="511"/>
      <c r="E45" s="511"/>
      <c r="F45" s="511"/>
      <c r="G45" s="512"/>
      <c r="H45" s="512"/>
      <c r="I45" s="512"/>
      <c r="J45" s="512"/>
      <c r="K45" s="512"/>
      <c r="L45" s="512"/>
      <c r="M45" s="512"/>
      <c r="N45" s="512"/>
      <c r="O45" s="512"/>
      <c r="P45" s="512"/>
      <c r="Q45" s="512"/>
      <c r="R45" s="512"/>
      <c r="S45" s="512"/>
      <c r="T45" s="512"/>
      <c r="U45" s="512"/>
      <c r="V45" s="512"/>
      <c r="W45" s="512"/>
      <c r="X45" s="512"/>
      <c r="Y45" s="512"/>
      <c r="Z45" s="512"/>
      <c r="AA45" s="512"/>
      <c r="AB45" s="512"/>
      <c r="AC45" s="512"/>
      <c r="AD45" s="512"/>
      <c r="AE45" s="512"/>
      <c r="AF45" s="512"/>
      <c r="AG45" s="512"/>
    </row>
    <row r="46" spans="1:33" ht="13.5" thickBot="1">
      <c r="A46" s="511"/>
      <c r="B46" s="511"/>
      <c r="C46" s="511"/>
      <c r="D46" s="511"/>
      <c r="E46" s="511"/>
      <c r="F46" s="511"/>
      <c r="G46" s="512"/>
      <c r="H46" s="512"/>
      <c r="I46" s="512"/>
      <c r="J46" s="512"/>
      <c r="K46" s="512"/>
      <c r="L46" s="512"/>
      <c r="M46" s="512"/>
      <c r="N46" s="512"/>
      <c r="O46" s="512"/>
      <c r="P46" s="512"/>
      <c r="Q46" s="512"/>
      <c r="R46" s="512"/>
      <c r="S46" s="512"/>
      <c r="T46" s="512"/>
      <c r="U46" s="512"/>
      <c r="V46" s="512"/>
      <c r="W46" s="512"/>
      <c r="X46" s="512"/>
      <c r="Y46" s="512"/>
      <c r="Z46" s="512"/>
      <c r="AA46" s="512"/>
      <c r="AB46" s="512"/>
      <c r="AC46" s="512"/>
      <c r="AD46" s="512"/>
      <c r="AE46" s="512"/>
      <c r="AF46" s="512"/>
      <c r="AG46" s="512"/>
    </row>
    <row r="47" spans="1:33" ht="13.5" thickBot="1">
      <c r="A47" s="1339" t="s">
        <v>509</v>
      </c>
      <c r="B47" s="1340"/>
      <c r="C47" s="1340"/>
      <c r="D47" s="1340"/>
      <c r="E47" s="1340"/>
      <c r="F47" s="1341"/>
      <c r="G47" s="7">
        <v>2006</v>
      </c>
      <c r="H47" s="7">
        <v>2007</v>
      </c>
      <c r="I47" s="7" t="s">
        <v>52</v>
      </c>
      <c r="J47" s="7" t="s">
        <v>157</v>
      </c>
      <c r="K47" s="7" t="s">
        <v>158</v>
      </c>
      <c r="L47" s="7" t="s">
        <v>158</v>
      </c>
      <c r="M47" s="7" t="s">
        <v>15</v>
      </c>
      <c r="N47" s="506" t="s">
        <v>145</v>
      </c>
      <c r="O47" s="1330" t="s">
        <v>211</v>
      </c>
      <c r="P47" s="1331"/>
      <c r="Q47" s="1331"/>
      <c r="R47" s="1332"/>
      <c r="S47" s="710" t="s">
        <v>221</v>
      </c>
      <c r="T47" s="710" t="s">
        <v>465</v>
      </c>
      <c r="U47" s="1330" t="s">
        <v>497</v>
      </c>
      <c r="V47" s="1331"/>
      <c r="W47" s="1331"/>
      <c r="X47" s="1332"/>
      <c r="Y47" s="1330" t="s">
        <v>677</v>
      </c>
      <c r="Z47" s="1333"/>
      <c r="AA47" s="1333"/>
      <c r="AB47" s="1334"/>
      <c r="AC47" s="1330" t="s">
        <v>713</v>
      </c>
      <c r="AD47" s="1333"/>
      <c r="AE47" s="1333"/>
      <c r="AF47" s="1334"/>
      <c r="AG47" s="1335" t="s">
        <v>169</v>
      </c>
    </row>
    <row r="48" spans="1:33" ht="39" thickBot="1">
      <c r="A48" s="1342"/>
      <c r="B48" s="1343"/>
      <c r="C48" s="1343"/>
      <c r="D48" s="1343"/>
      <c r="E48" s="1343"/>
      <c r="F48" s="1344"/>
      <c r="G48" s="9" t="s">
        <v>159</v>
      </c>
      <c r="H48" s="9" t="s">
        <v>159</v>
      </c>
      <c r="I48" s="160" t="s">
        <v>159</v>
      </c>
      <c r="J48" s="218" t="s">
        <v>159</v>
      </c>
      <c r="K48" s="218" t="s">
        <v>159</v>
      </c>
      <c r="L48" s="218" t="s">
        <v>159</v>
      </c>
      <c r="M48" s="218" t="s">
        <v>159</v>
      </c>
      <c r="N48" s="218" t="s">
        <v>159</v>
      </c>
      <c r="O48" s="212" t="s">
        <v>130</v>
      </c>
      <c r="P48" s="213" t="s">
        <v>129</v>
      </c>
      <c r="Q48" s="217" t="s">
        <v>131</v>
      </c>
      <c r="R48" s="218" t="s">
        <v>159</v>
      </c>
      <c r="S48" s="218" t="s">
        <v>159</v>
      </c>
      <c r="T48" s="218" t="s">
        <v>159</v>
      </c>
      <c r="U48" s="212" t="s">
        <v>130</v>
      </c>
      <c r="V48" s="661" t="s">
        <v>641</v>
      </c>
      <c r="W48" s="217" t="s">
        <v>131</v>
      </c>
      <c r="X48" s="677" t="s">
        <v>12</v>
      </c>
      <c r="Y48" s="212" t="s">
        <v>130</v>
      </c>
      <c r="Z48" s="218" t="s">
        <v>641</v>
      </c>
      <c r="AA48" s="217" t="s">
        <v>131</v>
      </c>
      <c r="AB48" s="218" t="s">
        <v>159</v>
      </c>
      <c r="AC48" s="212" t="s">
        <v>130</v>
      </c>
      <c r="AD48" s="218" t="s">
        <v>129</v>
      </c>
      <c r="AE48" s="217" t="s">
        <v>131</v>
      </c>
      <c r="AF48" s="218" t="s">
        <v>159</v>
      </c>
      <c r="AG48" s="1030"/>
    </row>
    <row r="49" spans="1:33" ht="21.75" customHeight="1" thickBot="1">
      <c r="A49" s="1336" t="s">
        <v>26</v>
      </c>
      <c r="B49" s="1337"/>
      <c r="C49" s="1337"/>
      <c r="D49" s="1337"/>
      <c r="E49" s="1337"/>
      <c r="F49" s="1338"/>
      <c r="G49" s="48" t="e">
        <f aca="true" t="shared" si="21" ref="G49:M49">SUM(G50,G59:G60)</f>
        <v>#REF!</v>
      </c>
      <c r="H49" s="48" t="e">
        <f t="shared" si="21"/>
        <v>#REF!</v>
      </c>
      <c r="I49" s="48" t="e">
        <f t="shared" si="21"/>
        <v>#REF!</v>
      </c>
      <c r="J49" s="48" t="e">
        <f t="shared" si="21"/>
        <v>#REF!</v>
      </c>
      <c r="K49" s="48" t="e">
        <f t="shared" si="21"/>
        <v>#REF!</v>
      </c>
      <c r="L49" s="48" t="e">
        <f t="shared" si="21"/>
        <v>#REF!</v>
      </c>
      <c r="M49" s="48" t="e">
        <f t="shared" si="21"/>
        <v>#REF!</v>
      </c>
      <c r="N49" s="48">
        <f>N50+N60</f>
        <v>1100000</v>
      </c>
      <c r="O49" s="48">
        <f aca="true" t="shared" si="22" ref="O49:AG49">O50+O60</f>
        <v>8690000</v>
      </c>
      <c r="P49" s="48">
        <f t="shared" si="22"/>
        <v>1290000</v>
      </c>
      <c r="Q49" s="48">
        <f t="shared" si="22"/>
        <v>7400000</v>
      </c>
      <c r="R49" s="48">
        <f t="shared" si="22"/>
        <v>2450000</v>
      </c>
      <c r="S49" s="48">
        <f t="shared" si="22"/>
        <v>4930000</v>
      </c>
      <c r="T49" s="48">
        <f>T50+T60</f>
        <v>11250000</v>
      </c>
      <c r="U49" s="48">
        <f t="shared" si="22"/>
        <v>0</v>
      </c>
      <c r="V49" s="48">
        <f t="shared" si="22"/>
        <v>0</v>
      </c>
      <c r="W49" s="48">
        <f t="shared" si="22"/>
        <v>0</v>
      </c>
      <c r="X49" s="48">
        <f t="shared" si="22"/>
        <v>0</v>
      </c>
      <c r="Y49" s="48">
        <f t="shared" si="22"/>
        <v>0</v>
      </c>
      <c r="Z49" s="48">
        <f t="shared" si="22"/>
        <v>0</v>
      </c>
      <c r="AA49" s="48">
        <f t="shared" si="22"/>
        <v>0</v>
      </c>
      <c r="AB49" s="48">
        <f t="shared" si="22"/>
        <v>0</v>
      </c>
      <c r="AC49" s="48">
        <f t="shared" si="22"/>
        <v>0</v>
      </c>
      <c r="AD49" s="48">
        <f t="shared" si="22"/>
        <v>0</v>
      </c>
      <c r="AE49" s="48">
        <f t="shared" si="22"/>
        <v>0</v>
      </c>
      <c r="AF49" s="48" t="e">
        <f t="shared" si="22"/>
        <v>#REF!</v>
      </c>
      <c r="AG49" s="48">
        <f t="shared" si="22"/>
        <v>2450000</v>
      </c>
    </row>
    <row r="50" spans="1:33" ht="40.5" customHeight="1" thickBot="1">
      <c r="A50" s="153" t="s">
        <v>185</v>
      </c>
      <c r="B50" s="1308" t="s">
        <v>173</v>
      </c>
      <c r="C50" s="1320"/>
      <c r="D50" s="1320"/>
      <c r="E50" s="1320"/>
      <c r="F50" s="1321"/>
      <c r="G50" s="49" t="e">
        <f aca="true" t="shared" si="23" ref="G50:L50">SUM(G51:G57)</f>
        <v>#REF!</v>
      </c>
      <c r="H50" s="49" t="e">
        <f t="shared" si="23"/>
        <v>#REF!</v>
      </c>
      <c r="I50" s="49" t="e">
        <f t="shared" si="23"/>
        <v>#REF!</v>
      </c>
      <c r="J50" s="49" t="e">
        <f t="shared" si="23"/>
        <v>#REF!</v>
      </c>
      <c r="K50" s="49" t="e">
        <f t="shared" si="23"/>
        <v>#REF!</v>
      </c>
      <c r="L50" s="49" t="e">
        <f t="shared" si="23"/>
        <v>#REF!</v>
      </c>
      <c r="M50" s="49" t="e">
        <f>M51+M54+M57</f>
        <v>#REF!</v>
      </c>
      <c r="N50" s="49">
        <f>N51+N54+N57</f>
        <v>700000</v>
      </c>
      <c r="O50" s="49">
        <f aca="true" t="shared" si="24" ref="O50:AF50">O51+O54+O57</f>
        <v>7920000</v>
      </c>
      <c r="P50" s="49">
        <f t="shared" si="24"/>
        <v>850000</v>
      </c>
      <c r="Q50" s="49">
        <f t="shared" si="24"/>
        <v>7070000</v>
      </c>
      <c r="R50" s="49">
        <f t="shared" si="24"/>
        <v>2000000</v>
      </c>
      <c r="S50" s="49">
        <f t="shared" si="24"/>
        <v>4180000</v>
      </c>
      <c r="T50" s="49">
        <f>T51+T54+T57</f>
        <v>9750000</v>
      </c>
      <c r="U50" s="49">
        <f t="shared" si="24"/>
        <v>0</v>
      </c>
      <c r="V50" s="662">
        <f t="shared" si="24"/>
        <v>0</v>
      </c>
      <c r="W50" s="49">
        <f>W51+W54+W57</f>
        <v>0</v>
      </c>
      <c r="X50" s="678">
        <f t="shared" si="24"/>
        <v>0</v>
      </c>
      <c r="Y50" s="49">
        <f t="shared" si="24"/>
        <v>0</v>
      </c>
      <c r="Z50" s="49">
        <f t="shared" si="24"/>
        <v>0</v>
      </c>
      <c r="AA50" s="49">
        <f t="shared" si="24"/>
        <v>0</v>
      </c>
      <c r="AB50" s="49">
        <f t="shared" si="24"/>
        <v>0</v>
      </c>
      <c r="AC50" s="49">
        <f t="shared" si="24"/>
        <v>0</v>
      </c>
      <c r="AD50" s="49">
        <f t="shared" si="24"/>
        <v>0</v>
      </c>
      <c r="AE50" s="49">
        <f t="shared" si="24"/>
        <v>0</v>
      </c>
      <c r="AF50" s="49" t="e">
        <f t="shared" si="24"/>
        <v>#REF!</v>
      </c>
      <c r="AG50" s="49">
        <f aca="true" t="shared" si="25" ref="AG50:AG55">R50+X50+AB50</f>
        <v>2000000</v>
      </c>
    </row>
    <row r="51" spans="1:33" ht="18" customHeight="1" thickBot="1">
      <c r="A51" s="219"/>
      <c r="B51" s="1322" t="s">
        <v>174</v>
      </c>
      <c r="C51" s="1323"/>
      <c r="D51" s="1323"/>
      <c r="E51" s="1323"/>
      <c r="F51" s="1324"/>
      <c r="G51" s="536" t="e">
        <f>G10+G11+#REF!+G12+G14+G15+G16+G17+G18+#REF!+G19+G20+G29+G31+#REF!+#REF!+#REF!+#REF!+#REF!+#REF!+#REF!+#REF!+#REF!+#REF!+#REF!</f>
        <v>#REF!</v>
      </c>
      <c r="H51" s="536" t="e">
        <f>H10+H11+#REF!+H12+H14+H15+H16+H17+H18+#REF!+H19+H20+H29+H31+#REF!+#REF!+#REF!+#REF!+#REF!+#REF!+#REF!+#REF!+#REF!+#REF!+#REF!</f>
        <v>#REF!</v>
      </c>
      <c r="I51" s="536" t="e">
        <f>I10+I11+#REF!+I12+I14+I15+I16+I17+I18+#REF!+I19+I20+I29+I31+#REF!+#REF!+#REF!+#REF!+#REF!+#REF!+#REF!+#REF!+#REF!+#REF!+#REF!</f>
        <v>#REF!</v>
      </c>
      <c r="J51" s="536" t="e">
        <f>J10+J11+#REF!+J12+J14+J15+J16+J17+J18+#REF!+J19+J20+J29+J31+#REF!+#REF!+#REF!+#REF!+#REF!+#REF!+#REF!+#REF!+#REF!+#REF!+#REF!</f>
        <v>#REF!</v>
      </c>
      <c r="K51" s="536" t="e">
        <f>K10+K11+#REF!+K12+K14+K15+K16+K17+K18+#REF!+K19+K20+K29+K31+#REF!+#REF!+#REF!+#REF!+#REF!+#REF!+#REF!+#REF!+#REF!+#REF!+#REF!</f>
        <v>#REF!</v>
      </c>
      <c r="L51" s="536" t="e">
        <f>L10+L11+#REF!+L12+L14+L15+L16+L17+L18+#REF!+L19+L20+L29+L31+#REF!+#REF!+#REF!+#REF!+#REF!+#REF!+#REF!+#REF!+#REF!+#REF!+#REF!</f>
        <v>#REF!</v>
      </c>
      <c r="M51" s="536" t="e">
        <f>M10+M11+M12+M14+M15+M16+M17+M18+M19+M20+M29+M31+#REF!+#REF!+#REF!+#REF!+#REF!+#REF!+#REF!+#REF!+#REF!+#REF!+#REF!</f>
        <v>#REF!</v>
      </c>
      <c r="N51" s="536">
        <f>N10+N11+N12+N14+N15+N16+N17+N18+N19+N20+N29+N31</f>
        <v>500000</v>
      </c>
      <c r="O51" s="536">
        <f aca="true" t="shared" si="26" ref="O51:AE51">O10+O11+O12+O14+O15+O16+O17+O18+O19+O20+O29+O31</f>
        <v>5838000</v>
      </c>
      <c r="P51" s="536">
        <f t="shared" si="26"/>
        <v>606000</v>
      </c>
      <c r="Q51" s="536">
        <f t="shared" si="26"/>
        <v>5232000</v>
      </c>
      <c r="R51" s="536">
        <f t="shared" si="26"/>
        <v>1800000</v>
      </c>
      <c r="S51" s="536">
        <f t="shared" si="26"/>
        <v>2780000</v>
      </c>
      <c r="T51" s="536">
        <f>T10+T11+T12+T14+T15+T16+T17+T18+T19+T20+T29+T31</f>
        <v>7250000</v>
      </c>
      <c r="U51" s="536">
        <f t="shared" si="26"/>
        <v>0</v>
      </c>
      <c r="V51" s="536">
        <f t="shared" si="26"/>
        <v>0</v>
      </c>
      <c r="W51" s="536">
        <f>W10+W11+W12+W14+W15+W16+W17+W18+W19+W20+W29+W31</f>
        <v>0</v>
      </c>
      <c r="X51" s="536">
        <f t="shared" si="26"/>
        <v>0</v>
      </c>
      <c r="Y51" s="536">
        <f t="shared" si="26"/>
        <v>0</v>
      </c>
      <c r="Z51" s="536">
        <f t="shared" si="26"/>
        <v>0</v>
      </c>
      <c r="AA51" s="536">
        <f t="shared" si="26"/>
        <v>0</v>
      </c>
      <c r="AB51" s="536">
        <f t="shared" si="26"/>
        <v>0</v>
      </c>
      <c r="AC51" s="536">
        <f t="shared" si="26"/>
        <v>0</v>
      </c>
      <c r="AD51" s="536">
        <f t="shared" si="26"/>
        <v>0</v>
      </c>
      <c r="AE51" s="536">
        <f t="shared" si="26"/>
        <v>0</v>
      </c>
      <c r="AF51" s="536" t="e">
        <f>AF10+AF11+AF12+AF14+AF15+AF16+AF17+AF18+AF19+AF20+AF29+AF31+#REF!+#REF!+#REF!+#REF!+#REF!+#REF!+#REF!+#REF!+#REF!+#REF!+#REF!</f>
        <v>#REF!</v>
      </c>
      <c r="AG51" s="537">
        <f t="shared" si="25"/>
        <v>1800000</v>
      </c>
    </row>
    <row r="52" spans="1:33" ht="17.25" customHeight="1" thickBot="1">
      <c r="A52" s="538"/>
      <c r="B52" s="1325" t="s">
        <v>510</v>
      </c>
      <c r="C52" s="1312"/>
      <c r="D52" s="1312"/>
      <c r="E52" s="1312"/>
      <c r="F52" s="1326"/>
      <c r="G52" s="539"/>
      <c r="H52" s="513"/>
      <c r="I52" s="513"/>
      <c r="J52" s="513"/>
      <c r="K52" s="513"/>
      <c r="L52" s="513"/>
      <c r="M52" s="513">
        <f aca="true" t="shared" si="27" ref="M52:R52">M9-M13+M20+M29+M31</f>
        <v>610000</v>
      </c>
      <c r="N52" s="513">
        <f t="shared" si="27"/>
        <v>500000</v>
      </c>
      <c r="O52" s="513">
        <f t="shared" si="27"/>
        <v>5838000</v>
      </c>
      <c r="P52" s="513">
        <f t="shared" si="27"/>
        <v>606000</v>
      </c>
      <c r="Q52" s="513">
        <f t="shared" si="27"/>
        <v>5232000</v>
      </c>
      <c r="R52" s="513">
        <f t="shared" si="27"/>
        <v>1800000</v>
      </c>
      <c r="S52" s="513"/>
      <c r="T52" s="513"/>
      <c r="U52" s="513">
        <f aca="true" t="shared" si="28" ref="U52:AF52">U9-U13+U20+U29+U31</f>
        <v>0</v>
      </c>
      <c r="V52" s="663">
        <f t="shared" si="28"/>
        <v>0</v>
      </c>
      <c r="W52" s="513">
        <f>W9-W13+W20+W29+W31</f>
        <v>0</v>
      </c>
      <c r="X52" s="539">
        <f t="shared" si="28"/>
        <v>0</v>
      </c>
      <c r="Y52" s="513">
        <f t="shared" si="28"/>
        <v>0</v>
      </c>
      <c r="Z52" s="513">
        <f t="shared" si="28"/>
        <v>0</v>
      </c>
      <c r="AA52" s="513">
        <f t="shared" si="28"/>
        <v>0</v>
      </c>
      <c r="AB52" s="513">
        <f t="shared" si="28"/>
        <v>0</v>
      </c>
      <c r="AC52" s="513">
        <f t="shared" si="28"/>
        <v>0</v>
      </c>
      <c r="AD52" s="513">
        <f t="shared" si="28"/>
        <v>0</v>
      </c>
      <c r="AE52" s="513">
        <f t="shared" si="28"/>
        <v>0</v>
      </c>
      <c r="AF52" s="513">
        <f t="shared" si="28"/>
        <v>0</v>
      </c>
      <c r="AG52" s="14">
        <f t="shared" si="25"/>
        <v>1800000</v>
      </c>
    </row>
    <row r="53" spans="1:33" ht="18" customHeight="1" hidden="1" thickBot="1">
      <c r="A53" s="219"/>
      <c r="B53" s="1311"/>
      <c r="C53" s="1312"/>
      <c r="D53" s="1312"/>
      <c r="E53" s="1312"/>
      <c r="F53" s="1313"/>
      <c r="G53" s="513"/>
      <c r="H53" s="513"/>
      <c r="I53" s="513"/>
      <c r="J53" s="513"/>
      <c r="K53" s="513"/>
      <c r="L53" s="513"/>
      <c r="M53" s="513" t="e">
        <f>#REF!-#REF!</f>
        <v>#REF!</v>
      </c>
      <c r="N53" s="513"/>
      <c r="O53" s="513"/>
      <c r="P53" s="513"/>
      <c r="Q53" s="513"/>
      <c r="R53" s="513"/>
      <c r="S53" s="513"/>
      <c r="T53" s="513"/>
      <c r="U53" s="513"/>
      <c r="V53" s="663"/>
      <c r="W53" s="513"/>
      <c r="X53" s="539"/>
      <c r="Y53" s="513"/>
      <c r="Z53" s="513"/>
      <c r="AA53" s="513"/>
      <c r="AB53" s="513"/>
      <c r="AC53" s="513"/>
      <c r="AD53" s="513"/>
      <c r="AE53" s="513"/>
      <c r="AF53" s="513" t="e">
        <f>#REF!-#REF!</f>
        <v>#REF!</v>
      </c>
      <c r="AG53" s="14">
        <f t="shared" si="25"/>
        <v>0</v>
      </c>
    </row>
    <row r="54" spans="1:33" ht="18" customHeight="1" thickBot="1">
      <c r="A54" s="220"/>
      <c r="B54" s="1327" t="s">
        <v>175</v>
      </c>
      <c r="C54" s="1328"/>
      <c r="D54" s="1328"/>
      <c r="E54" s="1328"/>
      <c r="F54" s="1329"/>
      <c r="G54" s="540" t="e">
        <f>G13+G26+#REF!</f>
        <v>#REF!</v>
      </c>
      <c r="H54" s="540" t="e">
        <f>H13+H26+#REF!</f>
        <v>#REF!</v>
      </c>
      <c r="I54" s="540" t="e">
        <f>I13+I26+#REF!</f>
        <v>#REF!</v>
      </c>
      <c r="J54" s="540" t="e">
        <f>J13+J26+#REF!</f>
        <v>#REF!</v>
      </c>
      <c r="K54" s="540" t="e">
        <f>K13+K26+#REF!</f>
        <v>#REF!</v>
      </c>
      <c r="L54" s="540" t="e">
        <f>L13+L26+#REF!</f>
        <v>#REF!</v>
      </c>
      <c r="M54" s="540" t="e">
        <f>M13+M26+#REF!</f>
        <v>#REF!</v>
      </c>
      <c r="N54" s="540">
        <f>N13+N26</f>
        <v>200000</v>
      </c>
      <c r="O54" s="540">
        <f aca="true" t="shared" si="29" ref="O54:AE54">O13+O26</f>
        <v>2082000</v>
      </c>
      <c r="P54" s="540">
        <f t="shared" si="29"/>
        <v>244000</v>
      </c>
      <c r="Q54" s="540">
        <f t="shared" si="29"/>
        <v>1838000</v>
      </c>
      <c r="R54" s="540">
        <f t="shared" si="29"/>
        <v>200000</v>
      </c>
      <c r="S54" s="540">
        <f t="shared" si="29"/>
        <v>1400000</v>
      </c>
      <c r="T54" s="540">
        <f>T13+T26</f>
        <v>2500000</v>
      </c>
      <c r="U54" s="540">
        <f t="shared" si="29"/>
        <v>0</v>
      </c>
      <c r="V54" s="540">
        <f t="shared" si="29"/>
        <v>0</v>
      </c>
      <c r="W54" s="540">
        <f>W13+W26</f>
        <v>0</v>
      </c>
      <c r="X54" s="540">
        <f t="shared" si="29"/>
        <v>0</v>
      </c>
      <c r="Y54" s="540">
        <f t="shared" si="29"/>
        <v>0</v>
      </c>
      <c r="Z54" s="540">
        <f t="shared" si="29"/>
        <v>0</v>
      </c>
      <c r="AA54" s="540">
        <f t="shared" si="29"/>
        <v>0</v>
      </c>
      <c r="AB54" s="540">
        <f t="shared" si="29"/>
        <v>0</v>
      </c>
      <c r="AC54" s="540">
        <f t="shared" si="29"/>
        <v>0</v>
      </c>
      <c r="AD54" s="540">
        <f t="shared" si="29"/>
        <v>0</v>
      </c>
      <c r="AE54" s="540">
        <f t="shared" si="29"/>
        <v>0</v>
      </c>
      <c r="AF54" s="540" t="e">
        <f>AF13+AF26+#REF!</f>
        <v>#REF!</v>
      </c>
      <c r="AG54" s="537">
        <f t="shared" si="25"/>
        <v>200000</v>
      </c>
    </row>
    <row r="55" spans="1:33" ht="12.75" customHeight="1">
      <c r="A55" s="221"/>
      <c r="B55" s="1311" t="s">
        <v>510</v>
      </c>
      <c r="C55" s="1312"/>
      <c r="D55" s="1312"/>
      <c r="E55" s="1312"/>
      <c r="F55" s="1313"/>
      <c r="G55" s="514"/>
      <c r="H55" s="514"/>
      <c r="I55" s="514"/>
      <c r="J55" s="514"/>
      <c r="K55" s="514"/>
      <c r="L55" s="514"/>
      <c r="M55" s="514">
        <f aca="true" t="shared" si="30" ref="M55:R55">M13+M26</f>
        <v>390000</v>
      </c>
      <c r="N55" s="514">
        <f t="shared" si="30"/>
        <v>200000</v>
      </c>
      <c r="O55" s="514">
        <f t="shared" si="30"/>
        <v>2082000</v>
      </c>
      <c r="P55" s="514">
        <f t="shared" si="30"/>
        <v>244000</v>
      </c>
      <c r="Q55" s="514">
        <f t="shared" si="30"/>
        <v>1838000</v>
      </c>
      <c r="R55" s="514">
        <f t="shared" si="30"/>
        <v>200000</v>
      </c>
      <c r="S55" s="514"/>
      <c r="T55" s="514"/>
      <c r="U55" s="514">
        <f aca="true" t="shared" si="31" ref="U55:AF55">U13+U26</f>
        <v>0</v>
      </c>
      <c r="V55" s="664">
        <f t="shared" si="31"/>
        <v>0</v>
      </c>
      <c r="W55" s="514">
        <f>W13+W26</f>
        <v>0</v>
      </c>
      <c r="X55" s="679">
        <f t="shared" si="31"/>
        <v>0</v>
      </c>
      <c r="Y55" s="514">
        <f t="shared" si="31"/>
        <v>0</v>
      </c>
      <c r="Z55" s="514">
        <f t="shared" si="31"/>
        <v>0</v>
      </c>
      <c r="AA55" s="514">
        <f t="shared" si="31"/>
        <v>0</v>
      </c>
      <c r="AB55" s="514">
        <f t="shared" si="31"/>
        <v>0</v>
      </c>
      <c r="AC55" s="514">
        <f t="shared" si="31"/>
        <v>0</v>
      </c>
      <c r="AD55" s="514">
        <f t="shared" si="31"/>
        <v>0</v>
      </c>
      <c r="AE55" s="514">
        <f t="shared" si="31"/>
        <v>0</v>
      </c>
      <c r="AF55" s="514">
        <f t="shared" si="31"/>
        <v>0</v>
      </c>
      <c r="AG55" s="14">
        <f t="shared" si="25"/>
        <v>200000</v>
      </c>
    </row>
    <row r="56" spans="1:33" ht="18" customHeight="1" hidden="1" thickBot="1">
      <c r="A56" s="221"/>
      <c r="B56" s="1311"/>
      <c r="C56" s="1312"/>
      <c r="D56" s="1312"/>
      <c r="E56" s="1312"/>
      <c r="F56" s="1313"/>
      <c r="G56" s="514"/>
      <c r="H56" s="514"/>
      <c r="I56" s="514"/>
      <c r="J56" s="514"/>
      <c r="K56" s="514"/>
      <c r="L56" s="514"/>
      <c r="M56" s="514" t="e">
        <f>#REF!</f>
        <v>#REF!</v>
      </c>
      <c r="N56" s="514"/>
      <c r="O56" s="514"/>
      <c r="P56" s="514"/>
      <c r="Q56" s="514"/>
      <c r="R56" s="514"/>
      <c r="S56" s="514"/>
      <c r="T56" s="514"/>
      <c r="U56" s="514"/>
      <c r="V56" s="664"/>
      <c r="W56" s="514"/>
      <c r="X56" s="679"/>
      <c r="Y56" s="514"/>
      <c r="Z56" s="514"/>
      <c r="AA56" s="514"/>
      <c r="AB56" s="514"/>
      <c r="AC56" s="514"/>
      <c r="AD56" s="514"/>
      <c r="AE56" s="514"/>
      <c r="AF56" s="514"/>
      <c r="AG56" s="14"/>
    </row>
    <row r="57" spans="1:33" ht="18" customHeight="1" hidden="1">
      <c r="A57" s="221"/>
      <c r="B57" s="1314" t="s">
        <v>176</v>
      </c>
      <c r="C57" s="1315"/>
      <c r="D57" s="1315"/>
      <c r="E57" s="1315"/>
      <c r="F57" s="1316"/>
      <c r="G57" s="541" t="e">
        <f>#REF!</f>
        <v>#REF!</v>
      </c>
      <c r="H57" s="541" t="e">
        <f>#REF!</f>
        <v>#REF!</v>
      </c>
      <c r="I57" s="541" t="e">
        <f>#REF!</f>
        <v>#REF!</v>
      </c>
      <c r="J57" s="541" t="e">
        <f>#REF!</f>
        <v>#REF!</v>
      </c>
      <c r="K57" s="541" t="e">
        <f>#REF!</f>
        <v>#REF!</v>
      </c>
      <c r="L57" s="541" t="e">
        <f>#REF!</f>
        <v>#REF!</v>
      </c>
      <c r="M57" s="541" t="e">
        <f>#REF!</f>
        <v>#REF!</v>
      </c>
      <c r="N57" s="541"/>
      <c r="O57" s="541"/>
      <c r="P57" s="541"/>
      <c r="Q57" s="541"/>
      <c r="R57" s="541"/>
      <c r="S57" s="541"/>
      <c r="T57" s="541"/>
      <c r="U57" s="541"/>
      <c r="V57" s="665"/>
      <c r="W57" s="541"/>
      <c r="X57" s="680"/>
      <c r="Y57" s="541"/>
      <c r="Z57" s="541"/>
      <c r="AA57" s="541"/>
      <c r="AB57" s="541"/>
      <c r="AC57" s="541"/>
      <c r="AD57" s="541"/>
      <c r="AE57" s="541"/>
      <c r="AF57" s="541" t="e">
        <f>#REF!</f>
        <v>#REF!</v>
      </c>
      <c r="AG57" s="537">
        <f>R57+X57+AB57</f>
        <v>0</v>
      </c>
    </row>
    <row r="58" spans="1:33" ht="23.25" customHeight="1" thickBot="1">
      <c r="A58" s="222"/>
      <c r="B58" s="1317" t="s">
        <v>500</v>
      </c>
      <c r="C58" s="1318"/>
      <c r="D58" s="1318"/>
      <c r="E58" s="1318"/>
      <c r="F58" s="1319"/>
      <c r="G58" s="504" t="s">
        <v>96</v>
      </c>
      <c r="H58" s="504" t="s">
        <v>16</v>
      </c>
      <c r="I58" s="504" t="s">
        <v>17</v>
      </c>
      <c r="J58" s="504" t="s">
        <v>18</v>
      </c>
      <c r="K58" s="504" t="s">
        <v>94</v>
      </c>
      <c r="L58" s="504" t="s">
        <v>213</v>
      </c>
      <c r="M58" s="504" t="s">
        <v>231</v>
      </c>
      <c r="N58" s="504" t="s">
        <v>96</v>
      </c>
      <c r="O58" s="515" t="s">
        <v>96</v>
      </c>
      <c r="P58" s="503" t="s">
        <v>96</v>
      </c>
      <c r="Q58" s="503" t="s">
        <v>96</v>
      </c>
      <c r="R58" s="504" t="s">
        <v>511</v>
      </c>
      <c r="S58" s="666"/>
      <c r="T58" s="666"/>
      <c r="U58" s="516" t="s">
        <v>681</v>
      </c>
      <c r="V58" s="666" t="s">
        <v>682</v>
      </c>
      <c r="W58" s="517" t="s">
        <v>681</v>
      </c>
      <c r="X58" s="681" t="s">
        <v>96</v>
      </c>
      <c r="Y58" s="516" t="s">
        <v>681</v>
      </c>
      <c r="Z58" s="504" t="s">
        <v>681</v>
      </c>
      <c r="AA58" s="517" t="s">
        <v>681</v>
      </c>
      <c r="AB58" s="504" t="s">
        <v>96</v>
      </c>
      <c r="AC58" s="516" t="s">
        <v>681</v>
      </c>
      <c r="AD58" s="504" t="s">
        <v>681</v>
      </c>
      <c r="AE58" s="517" t="s">
        <v>681</v>
      </c>
      <c r="AF58" s="504" t="s">
        <v>96</v>
      </c>
      <c r="AG58" s="504" t="s">
        <v>512</v>
      </c>
    </row>
    <row r="59" spans="1:33" ht="18" customHeight="1" hidden="1" thickBot="1">
      <c r="A59" s="518" t="s">
        <v>187</v>
      </c>
      <c r="B59" s="1308" t="s">
        <v>167</v>
      </c>
      <c r="C59" s="1309"/>
      <c r="D59" s="1309"/>
      <c r="E59" s="1309"/>
      <c r="F59" s="1310"/>
      <c r="G59" s="49" t="e">
        <f>#REF!</f>
        <v>#REF!</v>
      </c>
      <c r="H59" s="49" t="e">
        <f>#REF!</f>
        <v>#REF!</v>
      </c>
      <c r="I59" s="49" t="e">
        <f>#REF!</f>
        <v>#REF!</v>
      </c>
      <c r="J59" s="49" t="e">
        <f>#REF!</f>
        <v>#REF!</v>
      </c>
      <c r="K59" s="49" t="e">
        <f>#REF!</f>
        <v>#REF!</v>
      </c>
      <c r="L59" s="49" t="e">
        <f>#REF!</f>
        <v>#REF!</v>
      </c>
      <c r="M59" s="49" t="e">
        <f>#REF!</f>
        <v>#REF!</v>
      </c>
      <c r="N59" s="579" t="e">
        <f>#REF!</f>
        <v>#REF!</v>
      </c>
      <c r="O59" s="580" t="e">
        <f>#REF!</f>
        <v>#REF!</v>
      </c>
      <c r="P59" s="581" t="e">
        <f>#REF!</f>
        <v>#REF!</v>
      </c>
      <c r="Q59" s="582" t="e">
        <f>#REF!</f>
        <v>#REF!</v>
      </c>
      <c r="R59" s="579" t="e">
        <f>#REF!</f>
        <v>#REF!</v>
      </c>
      <c r="S59" s="667"/>
      <c r="T59" s="667"/>
      <c r="U59" s="580" t="e">
        <f>#REF!</f>
        <v>#REF!</v>
      </c>
      <c r="V59" s="667" t="e">
        <f>#REF!</f>
        <v>#REF!</v>
      </c>
      <c r="W59" s="583" t="e">
        <f>#REF!</f>
        <v>#REF!</v>
      </c>
      <c r="X59" s="682" t="e">
        <f>#REF!</f>
        <v>#REF!</v>
      </c>
      <c r="Y59" s="580" t="e">
        <f>#REF!</f>
        <v>#REF!</v>
      </c>
      <c r="Z59" s="579" t="e">
        <f>#REF!</f>
        <v>#REF!</v>
      </c>
      <c r="AA59" s="583" t="e">
        <f>#REF!</f>
        <v>#REF!</v>
      </c>
      <c r="AB59" s="579" t="e">
        <f>#REF!</f>
        <v>#REF!</v>
      </c>
      <c r="AC59" s="580" t="e">
        <f>#REF!</f>
        <v>#REF!</v>
      </c>
      <c r="AD59" s="579" t="e">
        <f>#REF!</f>
        <v>#REF!</v>
      </c>
      <c r="AE59" s="583" t="e">
        <f>#REF!</f>
        <v>#REF!</v>
      </c>
      <c r="AF59" s="579" t="e">
        <f>#REF!</f>
        <v>#REF!</v>
      </c>
      <c r="AG59" s="585" t="e">
        <f>R59+X59+AB59</f>
        <v>#REF!</v>
      </c>
    </row>
    <row r="60" spans="1:33" ht="18" customHeight="1" thickBot="1">
      <c r="A60" s="518" t="s">
        <v>468</v>
      </c>
      <c r="B60" s="1308" t="s">
        <v>232</v>
      </c>
      <c r="C60" s="1309"/>
      <c r="D60" s="1309"/>
      <c r="E60" s="1309"/>
      <c r="F60" s="1310"/>
      <c r="G60" s="49">
        <f aca="true" t="shared" si="32" ref="G60:S60">G34</f>
        <v>0</v>
      </c>
      <c r="H60" s="49">
        <f t="shared" si="32"/>
        <v>0</v>
      </c>
      <c r="I60" s="49">
        <f t="shared" si="32"/>
        <v>0</v>
      </c>
      <c r="J60" s="49">
        <f t="shared" si="32"/>
        <v>0</v>
      </c>
      <c r="K60" s="49">
        <f t="shared" si="32"/>
        <v>0</v>
      </c>
      <c r="L60" s="49">
        <f t="shared" si="32"/>
        <v>0</v>
      </c>
      <c r="M60" s="49">
        <f t="shared" si="32"/>
        <v>400000</v>
      </c>
      <c r="N60" s="579">
        <f t="shared" si="32"/>
        <v>400000</v>
      </c>
      <c r="O60" s="579">
        <f t="shared" si="32"/>
        <v>770000</v>
      </c>
      <c r="P60" s="579">
        <f t="shared" si="32"/>
        <v>440000</v>
      </c>
      <c r="Q60" s="579">
        <f t="shared" si="32"/>
        <v>330000</v>
      </c>
      <c r="R60" s="579">
        <f t="shared" si="32"/>
        <v>450000</v>
      </c>
      <c r="S60" s="579">
        <f t="shared" si="32"/>
        <v>750000</v>
      </c>
      <c r="T60" s="579">
        <f>T34</f>
        <v>1500000</v>
      </c>
      <c r="U60" s="579">
        <f aca="true" t="shared" si="33" ref="U60:AF60">U34</f>
        <v>0</v>
      </c>
      <c r="V60" s="667">
        <f t="shared" si="33"/>
        <v>0</v>
      </c>
      <c r="W60" s="579">
        <f>W34</f>
        <v>0</v>
      </c>
      <c r="X60" s="682">
        <f t="shared" si="33"/>
        <v>0</v>
      </c>
      <c r="Y60" s="579">
        <f t="shared" si="33"/>
        <v>0</v>
      </c>
      <c r="Z60" s="579">
        <f t="shared" si="33"/>
        <v>0</v>
      </c>
      <c r="AA60" s="579">
        <f t="shared" si="33"/>
        <v>0</v>
      </c>
      <c r="AB60" s="579">
        <f t="shared" si="33"/>
        <v>0</v>
      </c>
      <c r="AC60" s="579">
        <f t="shared" si="33"/>
        <v>0</v>
      </c>
      <c r="AD60" s="579">
        <f t="shared" si="33"/>
        <v>0</v>
      </c>
      <c r="AE60" s="579">
        <f t="shared" si="33"/>
        <v>0</v>
      </c>
      <c r="AF60" s="579">
        <f t="shared" si="33"/>
        <v>0</v>
      </c>
      <c r="AG60" s="585">
        <f>R60+X60+AB60</f>
        <v>450000</v>
      </c>
    </row>
    <row r="61" spans="1:33" ht="18" customHeight="1" thickBot="1">
      <c r="A61" s="740"/>
      <c r="B61" s="1305"/>
      <c r="C61" s="1306"/>
      <c r="D61" s="1306"/>
      <c r="E61" s="1306"/>
      <c r="F61" s="1307"/>
      <c r="G61" s="741">
        <v>0</v>
      </c>
      <c r="H61" s="741">
        <v>0</v>
      </c>
      <c r="I61" s="741">
        <v>0</v>
      </c>
      <c r="J61" s="741">
        <v>0</v>
      </c>
      <c r="K61" s="741">
        <v>0</v>
      </c>
      <c r="L61" s="741">
        <v>0</v>
      </c>
      <c r="M61" s="741">
        <v>0</v>
      </c>
      <c r="N61" s="742">
        <v>0</v>
      </c>
      <c r="O61" s="743">
        <v>0</v>
      </c>
      <c r="P61" s="744">
        <v>0</v>
      </c>
      <c r="Q61" s="745">
        <f>O61-P61</f>
        <v>0</v>
      </c>
      <c r="R61" s="742">
        <v>0</v>
      </c>
      <c r="S61" s="746"/>
      <c r="T61" s="746"/>
      <c r="U61" s="743">
        <v>0</v>
      </c>
      <c r="V61" s="747">
        <v>0</v>
      </c>
      <c r="W61" s="749">
        <f>U61-V61</f>
        <v>0</v>
      </c>
      <c r="X61" s="748">
        <v>0</v>
      </c>
      <c r="Y61" s="743">
        <v>0</v>
      </c>
      <c r="Z61" s="742">
        <v>0</v>
      </c>
      <c r="AA61" s="749">
        <f>Y61-Z61</f>
        <v>0</v>
      </c>
      <c r="AB61" s="742">
        <v>0</v>
      </c>
      <c r="AC61" s="743">
        <v>0</v>
      </c>
      <c r="AD61" s="742">
        <v>0</v>
      </c>
      <c r="AE61" s="749">
        <f>AC61-AD61</f>
        <v>0</v>
      </c>
      <c r="AF61" s="584">
        <v>0</v>
      </c>
      <c r="AG61" s="585">
        <f>R61+X61+AB61</f>
        <v>0</v>
      </c>
    </row>
    <row r="62" spans="1:33" ht="15" customHeight="1">
      <c r="A62" s="519"/>
      <c r="B62" s="511"/>
      <c r="C62" s="511"/>
      <c r="D62" s="511"/>
      <c r="E62" s="511"/>
      <c r="F62" s="511"/>
      <c r="G62" s="512"/>
      <c r="H62" s="512"/>
      <c r="I62" s="512"/>
      <c r="J62" s="512"/>
      <c r="K62" s="512"/>
      <c r="L62" s="512"/>
      <c r="M62" s="512"/>
      <c r="N62" s="512"/>
      <c r="O62" s="512"/>
      <c r="P62" s="512"/>
      <c r="Q62" s="512"/>
      <c r="R62" s="512"/>
      <c r="S62" s="512"/>
      <c r="T62" s="512"/>
      <c r="U62" s="512"/>
      <c r="V62" s="512"/>
      <c r="W62" s="512"/>
      <c r="X62" s="512"/>
      <c r="Y62" s="512"/>
      <c r="Z62" s="512"/>
      <c r="AA62" s="512"/>
      <c r="AB62" s="512"/>
      <c r="AC62" s="512"/>
      <c r="AD62" s="512"/>
      <c r="AE62" s="512"/>
      <c r="AF62" s="512"/>
      <c r="AG62" s="512"/>
    </row>
    <row r="63" spans="1:33" ht="12.75">
      <c r="A63" s="519"/>
      <c r="B63" s="511"/>
      <c r="C63" s="511"/>
      <c r="D63" s="511"/>
      <c r="E63" s="511"/>
      <c r="F63" s="511"/>
      <c r="G63" s="512"/>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row>
    <row r="64" spans="1:33" ht="15.75">
      <c r="A64" s="519"/>
      <c r="B64" s="511"/>
      <c r="C64" s="511"/>
      <c r="D64" s="511"/>
      <c r="E64" s="511"/>
      <c r="F64" s="511"/>
      <c r="G64" s="512"/>
      <c r="H64" s="512"/>
      <c r="I64" s="512"/>
      <c r="J64" s="512"/>
      <c r="K64" s="512"/>
      <c r="L64" s="512"/>
      <c r="M64" s="512"/>
      <c r="N64" s="512"/>
      <c r="O64" s="512"/>
      <c r="P64" s="512"/>
      <c r="Q64" s="512"/>
      <c r="R64" s="1001" t="s">
        <v>740</v>
      </c>
      <c r="S64" s="1002"/>
      <c r="T64" s="1002"/>
      <c r="U64" s="1002"/>
      <c r="V64" s="1002"/>
      <c r="W64" s="1002"/>
      <c r="X64" s="1002"/>
      <c r="Y64" s="1002"/>
      <c r="Z64" s="1002"/>
      <c r="AA64" s="1002"/>
      <c r="AB64" s="1002"/>
      <c r="AC64" s="1002"/>
      <c r="AD64" s="1002"/>
      <c r="AE64" s="1002"/>
      <c r="AF64" s="1002"/>
      <c r="AG64" s="1002"/>
    </row>
    <row r="65" spans="1:33" ht="26.25" customHeight="1">
      <c r="A65" s="519"/>
      <c r="B65" s="511"/>
      <c r="C65" s="511"/>
      <c r="D65" s="511"/>
      <c r="E65" s="511"/>
      <c r="F65" s="511"/>
      <c r="G65" s="512"/>
      <c r="H65" s="512"/>
      <c r="I65" s="512"/>
      <c r="J65" s="512"/>
      <c r="K65" s="512"/>
      <c r="L65" s="512"/>
      <c r="M65" s="512"/>
      <c r="N65" s="512"/>
      <c r="O65" s="512"/>
      <c r="P65" s="512"/>
      <c r="Q65" s="512"/>
      <c r="R65" s="1005" t="s">
        <v>741</v>
      </c>
      <c r="S65" s="1005"/>
      <c r="T65" s="1005"/>
      <c r="U65" s="1005"/>
      <c r="V65" s="1005"/>
      <c r="W65" s="1005"/>
      <c r="X65" s="1005"/>
      <c r="Y65" s="1005"/>
      <c r="Z65" s="1005"/>
      <c r="AA65" s="1005"/>
      <c r="AB65" s="1005"/>
      <c r="AC65" s="1005"/>
      <c r="AD65" s="1005"/>
      <c r="AE65" s="1005"/>
      <c r="AF65" s="1005"/>
      <c r="AG65" s="1005"/>
    </row>
  </sheetData>
  <sheetProtection/>
  <mergeCells count="32">
    <mergeCell ref="A2:F2"/>
    <mergeCell ref="O2:R2"/>
    <mergeCell ref="U2:X2"/>
    <mergeCell ref="Y2:AB2"/>
    <mergeCell ref="AC2:AF2"/>
    <mergeCell ref="AG2:AG3"/>
    <mergeCell ref="A3:F3"/>
    <mergeCell ref="A5:F5"/>
    <mergeCell ref="B6:F6"/>
    <mergeCell ref="A8:A32"/>
    <mergeCell ref="B8:F8"/>
    <mergeCell ref="B34:F34"/>
    <mergeCell ref="A35:A43"/>
    <mergeCell ref="O47:R47"/>
    <mergeCell ref="U47:X47"/>
    <mergeCell ref="Y47:AB47"/>
    <mergeCell ref="AC47:AF47"/>
    <mergeCell ref="AG47:AG48"/>
    <mergeCell ref="A49:F49"/>
    <mergeCell ref="A47:F48"/>
    <mergeCell ref="B50:F50"/>
    <mergeCell ref="B51:F51"/>
    <mergeCell ref="B52:F52"/>
    <mergeCell ref="B53:F53"/>
    <mergeCell ref="B54:F54"/>
    <mergeCell ref="B55:F55"/>
    <mergeCell ref="B61:F61"/>
    <mergeCell ref="B59:F59"/>
    <mergeCell ref="B60:F60"/>
    <mergeCell ref="B56:F56"/>
    <mergeCell ref="B57:F57"/>
    <mergeCell ref="B58:F58"/>
  </mergeCells>
  <printOptions/>
  <pageMargins left="0.11811023622047245" right="0.31496062992125984" top="0.5511811023622047" bottom="0.15748031496062992" header="0.31496062992125984" footer="0.31496062992125984"/>
  <pageSetup horizontalDpi="300" verticalDpi="3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Yatırım-İMİ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Zekayi SAĞLAM</dc:creator>
  <cp:keywords/>
  <dc:description/>
  <cp:lastModifiedBy>Butce</cp:lastModifiedBy>
  <cp:lastPrinted>2014-07-24T11:14:58Z</cp:lastPrinted>
  <dcterms:created xsi:type="dcterms:W3CDTF">2000-07-06T05:43:41Z</dcterms:created>
  <dcterms:modified xsi:type="dcterms:W3CDTF">2016-05-31T12:43:26Z</dcterms:modified>
  <cp:category/>
  <cp:version/>
  <cp:contentType/>
  <cp:contentStatus/>
</cp:coreProperties>
</file>